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xml" ContentType="application/vnd.openxmlformats-officedocument.spreadsheetml.comment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SingleCells2.xml" ContentType="application/vnd.openxmlformats-officedocument.spreadsheetml.tableSingleCells+xml"/>
  <Override PartName="/xl/drawings/drawing3.xml" ContentType="application/vnd.openxmlformats-officedocument.drawing+xml"/>
  <Override PartName="/xl/ctrlProps/ctrlProp115.xml" ContentType="application/vnd.ms-excel.controlproperties+xml"/>
  <Override PartName="/xl/ctrlProps/ctrlProp116.xml" ContentType="application/vnd.ms-excel.controlproperties+xml"/>
  <Override PartName="/xl/drawings/drawing4.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03" codeName="{643B0D74-A683-FBA9-23B4-8A0AA6E0B6B9}"/>
  <workbookPr saveExternalLinkValues="0" updateLinks="never" codeName="ThisWorkbook"/>
  <mc:AlternateContent xmlns:mc="http://schemas.openxmlformats.org/markup-compatibility/2006">
    <mc:Choice Requires="x15">
      <x15ac:absPath xmlns:x15ac="http://schemas.microsoft.com/office/spreadsheetml/2010/11/ac" url="/Users/luisizquierdo/repos/upm/neb-alcarria/docu a presentar/03_18_mayo/V03/"/>
    </mc:Choice>
  </mc:AlternateContent>
  <xr:revisionPtr revIDLastSave="0" documentId="13_ncr:1_{543E169D-01D1-884B-9DA7-3721F7B4F919}" xr6:coauthVersionLast="47" xr6:coauthVersionMax="47" xr10:uidLastSave="{00000000-0000-0000-0000-000000000000}"/>
  <bookViews>
    <workbookView xWindow="38840" yWindow="5760" windowWidth="29040" windowHeight="15840" tabRatio="616" activeTab="1" xr2:uid="{00000000-000D-0000-FFFF-FFFF00000000}"/>
  </bookViews>
  <sheets>
    <sheet name="INSTRUCCIONES " sheetId="1" r:id="rId1"/>
    <sheet name="DATOS GENERALES" sheetId="2" r:id="rId2"/>
    <sheet name="Tablas " sheetId="4" state="veryHidden" r:id="rId3"/>
    <sheet name="XML-ListadoSolicitudes" sheetId="5" state="veryHidden" r:id="rId4"/>
    <sheet name="XML-Solicitante-Agrupacion" sheetId="6" state="veryHidden" r:id="rId5"/>
    <sheet name="XML-Solicitante-Ent" sheetId="7" state="veryHidden" r:id="rId6"/>
    <sheet name="PRESUPUESTO P.I.A-Agrupación" sheetId="8" state="hidden" r:id="rId7"/>
    <sheet name="PRESUPUESTO P.I.B-Agrupación" sheetId="9" r:id="rId8"/>
    <sheet name="PRESUPUESTO P.I.C.1-Agrupación" sheetId="10" state="hidden" r:id="rId9"/>
    <sheet name="PRESUPUESTO P.I.C.2-Agrupación" sheetId="11" state="hidden" r:id="rId10"/>
    <sheet name="PRESUPUESTO P.II.A-Agrupación" sheetId="12" state="hidden" r:id="rId11"/>
    <sheet name="PRESUPUESTO P.II.B-Agrupación" sheetId="13" state="hidden" r:id="rId12"/>
    <sheet name="PRESUPUESTO P.I.A-Entidad" sheetId="14" state="hidden" r:id="rId13"/>
    <sheet name="PRESUPUESTO P.I.B-Entidad" sheetId="15" state="hidden" r:id="rId14"/>
    <sheet name="PRESUPUESTO P.I.C.1-Entidad" sheetId="16" state="hidden" r:id="rId15"/>
    <sheet name="PRESUPUESTO P.I.C.2-Entidad" sheetId="17" state="hidden" r:id="rId16"/>
    <sheet name="PRESUPUESTO P.II.A-Entidad" sheetId="18" state="hidden" r:id="rId17"/>
    <sheet name="RESUMEN-Agrupación" sheetId="20" state="hidden" r:id="rId18"/>
    <sheet name="RESUMIDO-P.I.A-Agrupación" sheetId="22" state="hidden" r:id="rId19"/>
    <sheet name="RESUMIDO-P.I.B-Agrupación" sheetId="23" state="hidden" r:id="rId20"/>
    <sheet name="RESUMIDO-P.I.C.1-Agrupación" sheetId="38" state="hidden" r:id="rId21"/>
    <sheet name="RESUMIDO-P.I.C.2-Agrupación" sheetId="39" state="hidden" r:id="rId22"/>
    <sheet name="RESUMIDO-P.II.A-Agrupación" sheetId="40" state="hidden" r:id="rId23"/>
    <sheet name="RESUMIDO-P.II.B-Agrupación" sheetId="41" state="hidden" r:id="rId24"/>
    <sheet name="RESUMIDO-P.I.A-Entidad" sheetId="24" state="hidden" r:id="rId25"/>
    <sheet name="RESUMIDO-P.I.B-Entidad" sheetId="25" state="hidden" r:id="rId26"/>
    <sheet name="RESUMIDO-P.I.C.1-Entidad" sheetId="42" state="hidden" r:id="rId27"/>
    <sheet name="RESUMIDO-P.I.C.2-Entidad" sheetId="43" state="hidden" r:id="rId28"/>
    <sheet name="RESUMIDO-P.II.A-Entidad" sheetId="44" state="hidden" r:id="rId29"/>
    <sheet name="RESUMIDO-P.II.B-Entidad" sheetId="45" state="hidden" r:id="rId30"/>
    <sheet name="FICHA-P.I.A-Agrupación" sheetId="47" state="hidden" r:id="rId31"/>
    <sheet name="FICHA-P.I.B-Agrupación" sheetId="50" state="hidden" r:id="rId32"/>
    <sheet name="FICHA-P.I.C.1-Agrupación" sheetId="26" state="hidden" r:id="rId33"/>
    <sheet name="FICHA-P.I.C.2-Agrupación" sheetId="48" state="hidden" r:id="rId34"/>
    <sheet name="FICHA-P.II.A-Agrupación" sheetId="49" state="hidden" r:id="rId35"/>
    <sheet name="FICHA-P.I.B-Entidad" sheetId="33" state="hidden" r:id="rId36"/>
    <sheet name="PRESUPUESTO P.II.B-Entidad" sheetId="19" state="hidden" r:id="rId37"/>
    <sheet name="FICHA-P.II.B-Agrupación" sheetId="52" state="hidden" r:id="rId38"/>
    <sheet name="FICHA-P.I.A-Entidad" sheetId="54" state="hidden" r:id="rId39"/>
    <sheet name="RESUMEN-Entidad" sheetId="21" state="hidden" r:id="rId40"/>
    <sheet name="FICHA-P.I.C.1-Entidad" sheetId="55" state="hidden" r:id="rId41"/>
    <sheet name="FICHA-P.I.C.2-Entidad" sheetId="56" state="hidden" r:id="rId42"/>
    <sheet name="FICHA-P.II.A-Entidad" sheetId="57" state="hidden" r:id="rId43"/>
    <sheet name="FICHA-P.II.B-Entidad" sheetId="37" state="hidden" r:id="rId44"/>
  </sheets>
  <functionGroup name="Jira Cloud"/>
  <definedNames>
    <definedName name="_xlnm._FilterDatabase" localSheetId="1" hidden="1">'DATOS GENERALES'!$E$129:$H$129</definedName>
    <definedName name="Agricultura">'Tablas '!$AT$4:$AT$10</definedName>
    <definedName name="Agricultura2">'Tablas '!$BA$4:$BA$10</definedName>
    <definedName name="Ambito">'Tablas '!$BU$4:$BU$6</definedName>
    <definedName name="AreaTematicaPrincipal">'Tablas '!$AS$2:$AX$2</definedName>
    <definedName name="AreaTematicaSecundaria">'Tablas '!$AZ$2:$BE$2</definedName>
    <definedName name="Booleano">'Tablas '!$A$4:$A$5</definedName>
    <definedName name="CCAA">'Tablas '!$J$2:$AA$2</definedName>
    <definedName name="CCAAUnica">'Tablas '!$J$2:$Z$2</definedName>
    <definedName name="EntidadMapa">'Tablas '!$AF$4:$AF$24</definedName>
    <definedName name="ExencionIva">'Tablas '!$AD$4:$AD$6</definedName>
    <definedName name="Forestal">'Tablas '!$AV$4:$AV$6</definedName>
    <definedName name="Forestal2">'Tablas '!$BC$4:$BC$6</definedName>
    <definedName name="Ganaderia">'Tablas '!$AS$4:$AS$11</definedName>
    <definedName name="Ganaderia2">'Tablas '!$AZ$4:$AZ$11</definedName>
    <definedName name="Industria">'Tablas '!$AU$4:$AU$17</definedName>
    <definedName name="Industria2">'Tablas '!$BB$4:$BB$17</definedName>
    <definedName name="Inversiones">'Tablas '!$A$4:$A$5</definedName>
    <definedName name="LineaEstrategica1">'Tablas '!$BW$2:$BW$4</definedName>
    <definedName name="LineaEstrategica2">'Tablas '!$BX$2:$BX$8</definedName>
    <definedName name="Miembros">'Tablas '!$AH$4:$AH$7</definedName>
    <definedName name="Objetivo">'Tablas '!$AN$4:$AN$12</definedName>
    <definedName name="Otros">'Tablas '!$AX$4:$AX$7</definedName>
    <definedName name="Otros2">'Tablas '!$BE$4:$BE$7</definedName>
    <definedName name="Paises">'Tablas '!$BS$13</definedName>
    <definedName name="Personalidad">'Tablas '!$AB$4:$AB$5</definedName>
    <definedName name="PR_Andalucía">'Tablas '!$J$4:$J$11</definedName>
    <definedName name="PR_Aragón">'Tablas '!$K$4:$K$6</definedName>
    <definedName name="PR_Cantabria">'Tablas '!$O$4</definedName>
    <definedName name="PR_CastillaLaMancha">'Tablas '!$Q$4:$Q$8</definedName>
    <definedName name="PR_CastillayLeón">'Tablas '!$P$4:$P$12</definedName>
    <definedName name="PR_Cataluña">'Tablas '!$R$4:$R$7</definedName>
    <definedName name="PR_ComunidaddeMadrid">'Tablas '!$V$4</definedName>
    <definedName name="PR_ComunidadForalNavarra">'Tablas '!$X$4</definedName>
    <definedName name="PR_ComunidadValenciana">'Tablas '!$S$4:$S$6</definedName>
    <definedName name="PR_Extremadura">'Tablas '!$T$4:$T$5</definedName>
    <definedName name="PR_Galicia">'Tablas '!$U$4:$U$7</definedName>
    <definedName name="PR_IslasBaleares">'Tablas '!$M$4</definedName>
    <definedName name="PR_IslasCanarias">'Tablas '!$N$4:$N$5</definedName>
    <definedName name="PR_LaRioja">'Tablas '!$Z$4</definedName>
    <definedName name="PR_PaísVasco">'Tablas '!$Y$4:$Y$6</definedName>
    <definedName name="PR_PrincipadodeAsturias">'Tablas '!$L$4</definedName>
    <definedName name="PR_RegióndeMurcia">'Tablas '!$W$4</definedName>
    <definedName name="_xlnm.Print_Area" localSheetId="19">'RESUMIDO-P.I.B-Agrupación'!$A$1:$I$20</definedName>
    <definedName name="_xlnm.Print_Area" localSheetId="25">'RESUMIDO-P.I.B-Entidad'!$A$1:$F$19</definedName>
    <definedName name="_xlnm.Print_Area" localSheetId="20">'RESUMIDO-P.I.C.1-Agrupación'!$A$1:$I$18</definedName>
    <definedName name="_xlnm.Print_Area" localSheetId="26">'RESUMIDO-P.I.C.1-Entidad'!$A$1:$F$17</definedName>
    <definedName name="_xlnm.Print_Area" localSheetId="23">'RESUMIDO-P.II.B-Agrupación'!$A$1:$I$20</definedName>
    <definedName name="ProvinciaEntidad">INDIRECT(CONCATENATE("PR_",SUBSTITUTE(SUBSTITUTE('DATOS GENERALES'!$E$29:$G$29,",",)," ",)))</definedName>
    <definedName name="Provincias">'Tablas '!$BK$4:$BK$54</definedName>
    <definedName name="ProvinciasBZ">'Tablas '!$BZ$3:$BZ$9</definedName>
    <definedName name="ProvinciasCB">'Tablas '!$CB$3:$CB$10</definedName>
    <definedName name="ProvinciasCF">'Tablas '!$CF$2:$CF$3</definedName>
    <definedName name="ProvinciasCG">'Tablas '!$CG$3:$CG$8</definedName>
    <definedName name="ProvinciasCH">'Tablas '!$CH$3:$CH$6</definedName>
    <definedName name="ProvinciasCI">'Tablas '!$CI$3:$CI$26</definedName>
    <definedName name="ProvinciasCJ">'Tablas '!$CJ$3:$CJ$12</definedName>
    <definedName name="ProvinciasCK">'Tablas '!$CK$3:$CK$6</definedName>
    <definedName name="Regadíos">'Tablas '!$AW$4</definedName>
    <definedName name="Regadíos2">'Tablas '!$BD$4</definedName>
    <definedName name="TipoEntidad">'Tablas '!$AJ$4:$AJ$5</definedName>
    <definedName name="TipoInversiones">'Tablas '!$BI$4:$BI$7</definedName>
    <definedName name="TipoProducto">'Tablas '!$AL$4:$AL$5</definedName>
    <definedName name="TipoSolicitante">'Tablas '!$C$4:$C$5</definedName>
    <definedName name="TipoSolicitud">'Tablas '!$E$4:$E$6</definedName>
  </definedNames>
  <calcPr calcId="191029" iterateDelta="1E-4" fullPrecision="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4" i="13" l="1"/>
  <c r="S34" i="13"/>
  <c r="Q34" i="13"/>
  <c r="P34" i="13"/>
  <c r="N34" i="13"/>
  <c r="M34" i="13"/>
  <c r="K34" i="13"/>
  <c r="J34" i="13"/>
  <c r="H34" i="13"/>
  <c r="G34" i="13"/>
  <c r="T34" i="9"/>
  <c r="S34" i="9"/>
  <c r="Q34" i="9"/>
  <c r="P34" i="9"/>
  <c r="N34" i="9"/>
  <c r="M34" i="9"/>
  <c r="K34" i="9"/>
  <c r="J34" i="9"/>
  <c r="H34" i="9"/>
  <c r="G34" i="9"/>
  <c r="F33" i="19"/>
  <c r="E33" i="19"/>
  <c r="E33" i="15" l="1"/>
  <c r="F33" i="15"/>
  <c r="C24" i="49" l="1"/>
  <c r="E32" i="11" l="1"/>
  <c r="U37" i="9"/>
  <c r="R37" i="9"/>
  <c r="O37" i="9"/>
  <c r="L37" i="9"/>
  <c r="I37" i="9"/>
  <c r="J28" i="9"/>
  <c r="K28" i="9"/>
  <c r="M28" i="9"/>
  <c r="N28" i="9"/>
  <c r="P28" i="9"/>
  <c r="Q28" i="9"/>
  <c r="S28" i="9"/>
  <c r="T28" i="9"/>
  <c r="H28" i="9"/>
  <c r="G28" i="9"/>
  <c r="F34" i="8"/>
  <c r="D28" i="15" l="1"/>
  <c r="D33" i="15" s="1"/>
  <c r="I80" i="2" l="1"/>
  <c r="B1" i="17" l="1"/>
  <c r="A2" i="7" l="1"/>
  <c r="B2" i="7"/>
  <c r="C2" i="7"/>
  <c r="D2" i="7"/>
  <c r="E2" i="7"/>
  <c r="F2" i="7"/>
  <c r="G2" i="7"/>
  <c r="H2" i="7"/>
  <c r="I2" i="7"/>
  <c r="J2" i="7"/>
  <c r="K2" i="7"/>
  <c r="L2" i="7"/>
  <c r="M2" i="7"/>
  <c r="N2" i="7"/>
  <c r="O2" i="7"/>
  <c r="P2" i="7"/>
  <c r="Q2" i="7"/>
  <c r="R2" i="7"/>
  <c r="S2" i="7"/>
  <c r="T2" i="7"/>
  <c r="U2" i="7"/>
  <c r="E14" i="56"/>
  <c r="C14" i="56"/>
  <c r="E14" i="55"/>
  <c r="H14" i="55" s="1"/>
  <c r="C14" i="55"/>
  <c r="G14" i="55" s="1"/>
  <c r="E14" i="54"/>
  <c r="H14" i="54" s="1"/>
  <c r="C14" i="54"/>
  <c r="G14" i="54" s="1"/>
  <c r="E27" i="49"/>
  <c r="E24" i="49"/>
  <c r="E21" i="49"/>
  <c r="E18" i="49"/>
  <c r="E15" i="49"/>
  <c r="C27" i="49"/>
  <c r="C21" i="49"/>
  <c r="C18" i="49"/>
  <c r="C15" i="49"/>
  <c r="E27" i="48"/>
  <c r="E24" i="48"/>
  <c r="E21" i="48"/>
  <c r="E18" i="48"/>
  <c r="E15" i="48"/>
  <c r="C27" i="48"/>
  <c r="C24" i="48"/>
  <c r="C21" i="48"/>
  <c r="C18" i="48"/>
  <c r="C15" i="48"/>
  <c r="E27" i="26"/>
  <c r="E24" i="26"/>
  <c r="E21" i="26"/>
  <c r="E18" i="26"/>
  <c r="E15" i="26"/>
  <c r="C15" i="26"/>
  <c r="C27" i="26"/>
  <c r="C24" i="26"/>
  <c r="C21" i="26"/>
  <c r="C18" i="26"/>
  <c r="E27" i="47"/>
  <c r="E24" i="47"/>
  <c r="E21" i="47"/>
  <c r="E18" i="47"/>
  <c r="E15" i="47"/>
  <c r="C27" i="47"/>
  <c r="C24" i="47"/>
  <c r="C21" i="47"/>
  <c r="C15" i="47"/>
  <c r="C18" i="47"/>
  <c r="U37" i="13" l="1"/>
  <c r="R37" i="13"/>
  <c r="O37" i="13"/>
  <c r="L37" i="13"/>
  <c r="I37" i="13"/>
  <c r="T28" i="13"/>
  <c r="S28" i="13"/>
  <c r="Q28" i="13"/>
  <c r="P28" i="13"/>
  <c r="N28" i="13"/>
  <c r="M28" i="13"/>
  <c r="K28" i="13"/>
  <c r="J28" i="13"/>
  <c r="H28" i="13"/>
  <c r="G28" i="13"/>
  <c r="U27" i="13"/>
  <c r="U26" i="13"/>
  <c r="U25" i="13"/>
  <c r="U24" i="13"/>
  <c r="U23" i="13"/>
  <c r="U22" i="13"/>
  <c r="U21" i="13"/>
  <c r="R27" i="13"/>
  <c r="R26" i="13"/>
  <c r="R25" i="13"/>
  <c r="R24" i="13"/>
  <c r="R23" i="13"/>
  <c r="R22" i="13"/>
  <c r="R21" i="13"/>
  <c r="O27" i="13"/>
  <c r="O26" i="13"/>
  <c r="O25" i="13"/>
  <c r="O24" i="13"/>
  <c r="O23" i="13"/>
  <c r="O22" i="13"/>
  <c r="O21" i="13"/>
  <c r="L27" i="13"/>
  <c r="L26" i="13"/>
  <c r="L25" i="13"/>
  <c r="L24" i="13"/>
  <c r="L23" i="13"/>
  <c r="L22" i="13"/>
  <c r="L21" i="13"/>
  <c r="I27" i="13"/>
  <c r="I26" i="13"/>
  <c r="I25" i="13"/>
  <c r="I24" i="13"/>
  <c r="I23" i="13"/>
  <c r="I22" i="13"/>
  <c r="I21" i="13"/>
  <c r="U40" i="13"/>
  <c r="R40" i="13"/>
  <c r="O40" i="13"/>
  <c r="L40" i="13"/>
  <c r="I40" i="13"/>
  <c r="E40" i="13"/>
  <c r="I28" i="13" l="1"/>
  <c r="U28" i="13"/>
  <c r="L28" i="13"/>
  <c r="R28" i="13"/>
  <c r="O28" i="13"/>
  <c r="S36" i="13"/>
  <c r="S38" i="13" s="1"/>
  <c r="C28" i="52" s="1"/>
  <c r="G28" i="52" s="1"/>
  <c r="T31" i="13"/>
  <c r="S31" i="13"/>
  <c r="Q31" i="13"/>
  <c r="P31" i="13"/>
  <c r="N31" i="13"/>
  <c r="M31" i="13"/>
  <c r="K31" i="13"/>
  <c r="J31" i="13"/>
  <c r="H31" i="13"/>
  <c r="G31" i="13"/>
  <c r="U30" i="13"/>
  <c r="U29" i="13"/>
  <c r="R30" i="13"/>
  <c r="R29" i="13"/>
  <c r="R34" i="13" s="1"/>
  <c r="O30" i="13"/>
  <c r="O29" i="13"/>
  <c r="O34" i="13" s="1"/>
  <c r="L30" i="13"/>
  <c r="L29" i="13"/>
  <c r="L34" i="13" s="1"/>
  <c r="I30" i="13"/>
  <c r="I29" i="13"/>
  <c r="I34" i="13" s="1"/>
  <c r="F37" i="13"/>
  <c r="E37" i="13"/>
  <c r="F30" i="13"/>
  <c r="F29" i="13"/>
  <c r="F34" i="13" s="1"/>
  <c r="E30" i="13"/>
  <c r="E29" i="13"/>
  <c r="E34" i="13" s="1"/>
  <c r="F27" i="13"/>
  <c r="F26" i="13"/>
  <c r="F25" i="13"/>
  <c r="F24" i="13"/>
  <c r="F23" i="13"/>
  <c r="F22" i="13"/>
  <c r="F21" i="13"/>
  <c r="E27" i="13"/>
  <c r="E26" i="13"/>
  <c r="E25" i="13"/>
  <c r="E24" i="13"/>
  <c r="E23" i="13"/>
  <c r="E22" i="13"/>
  <c r="E21" i="13"/>
  <c r="U19" i="13"/>
  <c r="U18" i="13"/>
  <c r="U17" i="13"/>
  <c r="U16" i="13"/>
  <c r="U15" i="13"/>
  <c r="R19" i="13"/>
  <c r="R18" i="13"/>
  <c r="R17" i="13"/>
  <c r="R16" i="13"/>
  <c r="R15" i="13"/>
  <c r="O19" i="13"/>
  <c r="O18" i="13"/>
  <c r="O17" i="13"/>
  <c r="O16" i="13"/>
  <c r="O15" i="13"/>
  <c r="L19" i="13"/>
  <c r="L18" i="13"/>
  <c r="L17" i="13"/>
  <c r="L16" i="13"/>
  <c r="L15" i="13"/>
  <c r="I19" i="13"/>
  <c r="I18" i="13"/>
  <c r="I17" i="13"/>
  <c r="I16" i="13"/>
  <c r="I15" i="13"/>
  <c r="F19" i="13"/>
  <c r="F18" i="13"/>
  <c r="F17" i="13"/>
  <c r="F16" i="13"/>
  <c r="F15" i="13"/>
  <c r="E19" i="13"/>
  <c r="E18" i="13"/>
  <c r="E17" i="13"/>
  <c r="E16" i="13"/>
  <c r="E15" i="13"/>
  <c r="F45" i="12"/>
  <c r="U34" i="12"/>
  <c r="R34" i="12"/>
  <c r="O34" i="12"/>
  <c r="L34" i="12"/>
  <c r="I34" i="12"/>
  <c r="F34" i="12"/>
  <c r="E34" i="12"/>
  <c r="U32" i="12"/>
  <c r="R32" i="12"/>
  <c r="O32" i="12"/>
  <c r="L32" i="12"/>
  <c r="I32" i="12"/>
  <c r="F32" i="12"/>
  <c r="E32" i="12"/>
  <c r="T20" i="12"/>
  <c r="T30" i="12" s="1"/>
  <c r="S20" i="12"/>
  <c r="S30" i="12" s="1"/>
  <c r="Q20" i="12"/>
  <c r="Q30" i="12" s="1"/>
  <c r="P20" i="12"/>
  <c r="P30" i="12" s="1"/>
  <c r="N20" i="12"/>
  <c r="M20" i="12"/>
  <c r="M30" i="12" s="1"/>
  <c r="K20" i="12"/>
  <c r="K30" i="12" s="1"/>
  <c r="J20" i="12"/>
  <c r="J30" i="12" s="1"/>
  <c r="H20" i="12"/>
  <c r="H30" i="12" s="1"/>
  <c r="G20" i="12"/>
  <c r="G30" i="12" s="1"/>
  <c r="T28" i="12"/>
  <c r="S28" i="12"/>
  <c r="Q28" i="12"/>
  <c r="P28" i="12"/>
  <c r="N28" i="12"/>
  <c r="M28" i="12"/>
  <c r="K28" i="12"/>
  <c r="J28" i="12"/>
  <c r="H28" i="12"/>
  <c r="G28" i="12"/>
  <c r="U27" i="12"/>
  <c r="U26" i="12"/>
  <c r="U25" i="12"/>
  <c r="U24" i="12"/>
  <c r="U23" i="12"/>
  <c r="U22" i="12"/>
  <c r="U21" i="12"/>
  <c r="R27" i="12"/>
  <c r="R26" i="12"/>
  <c r="R25" i="12"/>
  <c r="R24" i="12"/>
  <c r="R23" i="12"/>
  <c r="R22" i="12"/>
  <c r="R21" i="12"/>
  <c r="O27" i="12"/>
  <c r="O26" i="12"/>
  <c r="O25" i="12"/>
  <c r="O24" i="12"/>
  <c r="O23" i="12"/>
  <c r="O22" i="12"/>
  <c r="O21" i="12"/>
  <c r="L27" i="12"/>
  <c r="L26" i="12"/>
  <c r="L25" i="12"/>
  <c r="L24" i="12"/>
  <c r="L23" i="12"/>
  <c r="L22" i="12"/>
  <c r="L21" i="12"/>
  <c r="I27" i="12"/>
  <c r="I26" i="12"/>
  <c r="I25" i="12"/>
  <c r="I24" i="12"/>
  <c r="I23" i="12"/>
  <c r="I22" i="12"/>
  <c r="I21" i="12"/>
  <c r="F27" i="12"/>
  <c r="F26" i="12"/>
  <c r="F25" i="12"/>
  <c r="F24" i="12"/>
  <c r="F23" i="12"/>
  <c r="F22" i="12"/>
  <c r="F21" i="12"/>
  <c r="E27" i="12"/>
  <c r="E26" i="12"/>
  <c r="E25" i="12"/>
  <c r="E24" i="12"/>
  <c r="E23" i="12"/>
  <c r="E22" i="12"/>
  <c r="E21" i="12"/>
  <c r="U19" i="12"/>
  <c r="U18" i="12"/>
  <c r="U17" i="12"/>
  <c r="U16" i="12"/>
  <c r="U15" i="12"/>
  <c r="R19" i="12"/>
  <c r="R18" i="12"/>
  <c r="R17" i="12"/>
  <c r="R16" i="12"/>
  <c r="R15" i="12"/>
  <c r="O19" i="12"/>
  <c r="O18" i="12"/>
  <c r="O17" i="12"/>
  <c r="O16" i="12"/>
  <c r="O15" i="12"/>
  <c r="L19" i="12"/>
  <c r="L18" i="12"/>
  <c r="L17" i="12"/>
  <c r="L16" i="12"/>
  <c r="L15" i="12"/>
  <c r="I19" i="12"/>
  <c r="I18" i="12"/>
  <c r="I17" i="12"/>
  <c r="I16" i="12"/>
  <c r="I15" i="12"/>
  <c r="F19" i="12"/>
  <c r="F18" i="12"/>
  <c r="F17" i="12"/>
  <c r="F16" i="12"/>
  <c r="F15" i="12"/>
  <c r="E19" i="12"/>
  <c r="E18" i="12"/>
  <c r="E17" i="12"/>
  <c r="E16" i="12"/>
  <c r="E15" i="12"/>
  <c r="F45" i="11"/>
  <c r="U34" i="11"/>
  <c r="R34" i="11"/>
  <c r="O34" i="11"/>
  <c r="L34" i="11"/>
  <c r="I34" i="11"/>
  <c r="F34" i="11"/>
  <c r="E34" i="11"/>
  <c r="U32" i="11"/>
  <c r="R32" i="11"/>
  <c r="O32" i="11"/>
  <c r="L32" i="11"/>
  <c r="I32" i="11"/>
  <c r="F32" i="11"/>
  <c r="T20" i="11"/>
  <c r="T30" i="11" s="1"/>
  <c r="S20" i="11"/>
  <c r="S30" i="11" s="1"/>
  <c r="Q20" i="11"/>
  <c r="Q30" i="11" s="1"/>
  <c r="P20" i="11"/>
  <c r="N20" i="11"/>
  <c r="N30" i="11" s="1"/>
  <c r="M20" i="11"/>
  <c r="M30" i="11" s="1"/>
  <c r="K20" i="11"/>
  <c r="J20" i="11"/>
  <c r="J30" i="11" s="1"/>
  <c r="H20" i="11"/>
  <c r="H30" i="11" s="1"/>
  <c r="G20" i="11"/>
  <c r="G30" i="11" s="1"/>
  <c r="T28" i="11"/>
  <c r="S28" i="11"/>
  <c r="Q28" i="11"/>
  <c r="P28" i="11"/>
  <c r="N28" i="11"/>
  <c r="M28" i="11"/>
  <c r="M29" i="11" s="1"/>
  <c r="M31" i="11" s="1"/>
  <c r="K28" i="11"/>
  <c r="J28" i="11"/>
  <c r="H28" i="11"/>
  <c r="G28" i="11"/>
  <c r="U27" i="11"/>
  <c r="U26" i="11"/>
  <c r="U25" i="11"/>
  <c r="U24" i="11"/>
  <c r="U23" i="11"/>
  <c r="U22" i="11"/>
  <c r="U21" i="11"/>
  <c r="R27" i="11"/>
  <c r="R26" i="11"/>
  <c r="R25" i="11"/>
  <c r="R24" i="11"/>
  <c r="R23" i="11"/>
  <c r="R22" i="11"/>
  <c r="R21" i="11"/>
  <c r="O27" i="11"/>
  <c r="O26" i="11"/>
  <c r="O25" i="11"/>
  <c r="O24" i="11"/>
  <c r="O23" i="11"/>
  <c r="O22" i="11"/>
  <c r="O21" i="11"/>
  <c r="L27" i="11"/>
  <c r="L26" i="11"/>
  <c r="L25" i="11"/>
  <c r="L24" i="11"/>
  <c r="L23" i="11"/>
  <c r="L22" i="11"/>
  <c r="L21" i="11"/>
  <c r="I27" i="11"/>
  <c r="I26" i="11"/>
  <c r="I25" i="11"/>
  <c r="I24" i="11"/>
  <c r="I23" i="11"/>
  <c r="I22" i="11"/>
  <c r="I21" i="11"/>
  <c r="U19" i="11"/>
  <c r="U18" i="11"/>
  <c r="U17" i="11"/>
  <c r="U16" i="11"/>
  <c r="U15" i="11"/>
  <c r="R19" i="11"/>
  <c r="R18" i="11"/>
  <c r="R17" i="11"/>
  <c r="R16" i="11"/>
  <c r="R15" i="11"/>
  <c r="O19" i="11"/>
  <c r="O18" i="11"/>
  <c r="O17" i="11"/>
  <c r="O16" i="11"/>
  <c r="O15" i="11"/>
  <c r="L19" i="11"/>
  <c r="L18" i="11"/>
  <c r="L17" i="11"/>
  <c r="L16" i="11"/>
  <c r="L15" i="11"/>
  <c r="I19" i="11"/>
  <c r="I18" i="11"/>
  <c r="I17" i="11"/>
  <c r="I16" i="11"/>
  <c r="I15" i="11"/>
  <c r="F27" i="11"/>
  <c r="F26" i="11"/>
  <c r="F25" i="11"/>
  <c r="F24" i="11"/>
  <c r="F23" i="11"/>
  <c r="F22" i="11"/>
  <c r="F21" i="11"/>
  <c r="F19" i="11"/>
  <c r="F18" i="11"/>
  <c r="F17" i="11"/>
  <c r="F16" i="11"/>
  <c r="F15" i="11"/>
  <c r="E27" i="11"/>
  <c r="D27" i="11" s="1"/>
  <c r="E26" i="11"/>
  <c r="E25" i="11"/>
  <c r="E24" i="11"/>
  <c r="E23" i="11"/>
  <c r="E22" i="11"/>
  <c r="E21" i="11"/>
  <c r="E19" i="11"/>
  <c r="E18" i="11"/>
  <c r="E17" i="11"/>
  <c r="E16" i="11"/>
  <c r="E15" i="11"/>
  <c r="F45" i="10"/>
  <c r="U27" i="10"/>
  <c r="U26" i="10"/>
  <c r="U25" i="10"/>
  <c r="U24" i="10"/>
  <c r="U23" i="10"/>
  <c r="U22" i="10"/>
  <c r="U21" i="10"/>
  <c r="R27" i="10"/>
  <c r="R26" i="10"/>
  <c r="R25" i="10"/>
  <c r="R24" i="10"/>
  <c r="R23" i="10"/>
  <c r="R22" i="10"/>
  <c r="R21" i="10"/>
  <c r="O27" i="10"/>
  <c r="O26" i="10"/>
  <c r="O25" i="10"/>
  <c r="O24" i="10"/>
  <c r="O23" i="10"/>
  <c r="O22" i="10"/>
  <c r="O21" i="10"/>
  <c r="L27" i="10"/>
  <c r="L26" i="10"/>
  <c r="L25" i="10"/>
  <c r="L24" i="10"/>
  <c r="L23" i="10"/>
  <c r="L22" i="10"/>
  <c r="L21" i="10"/>
  <c r="I27" i="10"/>
  <c r="I26" i="10"/>
  <c r="I25" i="10"/>
  <c r="I24" i="10"/>
  <c r="I23" i="10"/>
  <c r="I22" i="10"/>
  <c r="I21" i="10"/>
  <c r="U19" i="10"/>
  <c r="U18" i="10"/>
  <c r="U17" i="10"/>
  <c r="U16" i="10"/>
  <c r="U15" i="10"/>
  <c r="R19" i="10"/>
  <c r="R18" i="10"/>
  <c r="R17" i="10"/>
  <c r="R16" i="10"/>
  <c r="R15" i="10"/>
  <c r="O19" i="10"/>
  <c r="O18" i="10"/>
  <c r="O17" i="10"/>
  <c r="O16" i="10"/>
  <c r="O15" i="10"/>
  <c r="L19" i="10"/>
  <c r="L18" i="10"/>
  <c r="L17" i="10"/>
  <c r="L16" i="10"/>
  <c r="L15" i="10"/>
  <c r="I19" i="10"/>
  <c r="I18" i="10"/>
  <c r="I17" i="10"/>
  <c r="I16" i="10"/>
  <c r="I15" i="10"/>
  <c r="D25" i="11" l="1"/>
  <c r="D22" i="11"/>
  <c r="U34" i="13"/>
  <c r="U36" i="13" s="1"/>
  <c r="U38" i="13" s="1"/>
  <c r="D23" i="11"/>
  <c r="N29" i="11"/>
  <c r="N31" i="11" s="1"/>
  <c r="Q29" i="12"/>
  <c r="Q31" i="12" s="1"/>
  <c r="Q33" i="12" s="1"/>
  <c r="S29" i="12"/>
  <c r="S31" i="12" s="1"/>
  <c r="S33" i="12" s="1"/>
  <c r="L28" i="11"/>
  <c r="D37" i="13"/>
  <c r="S29" i="11"/>
  <c r="S31" i="11" s="1"/>
  <c r="O20" i="11"/>
  <c r="R28" i="11"/>
  <c r="I20" i="12"/>
  <c r="I30" i="12" s="1"/>
  <c r="H29" i="11"/>
  <c r="H31" i="11" s="1"/>
  <c r="D24" i="11"/>
  <c r="U28" i="11"/>
  <c r="L20" i="12"/>
  <c r="N29" i="12"/>
  <c r="E20" i="11"/>
  <c r="E30" i="11" s="1"/>
  <c r="F20" i="11"/>
  <c r="F30" i="11" s="1"/>
  <c r="G29" i="11"/>
  <c r="G31" i="11" s="1"/>
  <c r="G29" i="12"/>
  <c r="G31" i="12" s="1"/>
  <c r="E20" i="13"/>
  <c r="E33" i="13" s="1"/>
  <c r="O20" i="13"/>
  <c r="O33" i="13" s="1"/>
  <c r="R20" i="13"/>
  <c r="R33" i="13" s="1"/>
  <c r="R35" i="13" s="1"/>
  <c r="D23" i="13"/>
  <c r="R20" i="11"/>
  <c r="R30" i="11" s="1"/>
  <c r="D18" i="12"/>
  <c r="D25" i="12"/>
  <c r="O28" i="12"/>
  <c r="D18" i="13"/>
  <c r="D19" i="12"/>
  <c r="D26" i="12"/>
  <c r="P29" i="11"/>
  <c r="F20" i="12"/>
  <c r="F30" i="12" s="1"/>
  <c r="U28" i="12"/>
  <c r="D26" i="11"/>
  <c r="P29" i="12"/>
  <c r="P31" i="12" s="1"/>
  <c r="T29" i="11"/>
  <c r="T31" i="11" s="1"/>
  <c r="E25" i="48" s="1"/>
  <c r="E21" i="52"/>
  <c r="F21" i="52" s="1"/>
  <c r="U20" i="12"/>
  <c r="U30" i="12" s="1"/>
  <c r="F28" i="12"/>
  <c r="U31" i="13"/>
  <c r="P36" i="13"/>
  <c r="P38" i="13" s="1"/>
  <c r="C25" i="52" s="1"/>
  <c r="G25" i="52" s="1"/>
  <c r="C24" i="52"/>
  <c r="D24" i="52" s="1"/>
  <c r="U20" i="11"/>
  <c r="Q36" i="13"/>
  <c r="Q38" i="13" s="1"/>
  <c r="E25" i="52" s="1"/>
  <c r="H25" i="52" s="1"/>
  <c r="E24" i="52"/>
  <c r="O20" i="12"/>
  <c r="L28" i="12"/>
  <c r="C25" i="49"/>
  <c r="D25" i="49" s="1"/>
  <c r="D34" i="12"/>
  <c r="F20" i="13"/>
  <c r="F33" i="13" s="1"/>
  <c r="D27" i="13"/>
  <c r="C27" i="52"/>
  <c r="D27" i="52" s="1"/>
  <c r="S33" i="11"/>
  <c r="C25" i="48"/>
  <c r="D25" i="48" s="1"/>
  <c r="E18" i="52"/>
  <c r="F18" i="52" s="1"/>
  <c r="C21" i="52"/>
  <c r="D21" i="52" s="1"/>
  <c r="E22" i="49"/>
  <c r="F22" i="49" s="1"/>
  <c r="L20" i="13"/>
  <c r="L33" i="13" s="1"/>
  <c r="L35" i="13" s="1"/>
  <c r="U20" i="13"/>
  <c r="U33" i="13" s="1"/>
  <c r="U35" i="13" s="1"/>
  <c r="T36" i="13"/>
  <c r="T38" i="13" s="1"/>
  <c r="E28" i="52" s="1"/>
  <c r="H28" i="52" s="1"/>
  <c r="E27" i="52"/>
  <c r="F27" i="52" s="1"/>
  <c r="M29" i="12"/>
  <c r="M31" i="12" s="1"/>
  <c r="I20" i="11"/>
  <c r="I30" i="11" s="1"/>
  <c r="I28" i="11"/>
  <c r="O28" i="11"/>
  <c r="M33" i="11"/>
  <c r="C19" i="48"/>
  <c r="D19" i="48" s="1"/>
  <c r="T29" i="12"/>
  <c r="T31" i="12" s="1"/>
  <c r="G36" i="13"/>
  <c r="G38" i="13" s="1"/>
  <c r="C16" i="52" s="1"/>
  <c r="G16" i="52" s="1"/>
  <c r="C15" i="52"/>
  <c r="D17" i="13"/>
  <c r="E28" i="11"/>
  <c r="E29" i="11" s="1"/>
  <c r="F28" i="11"/>
  <c r="L20" i="11"/>
  <c r="D15" i="12"/>
  <c r="D22" i="12"/>
  <c r="D27" i="12"/>
  <c r="G33" i="12"/>
  <c r="C13" i="49"/>
  <c r="D13" i="49" s="1"/>
  <c r="F36" i="13"/>
  <c r="F38" i="13" s="1"/>
  <c r="D22" i="13"/>
  <c r="D16" i="12"/>
  <c r="R20" i="12"/>
  <c r="D23" i="12"/>
  <c r="I28" i="12"/>
  <c r="I20" i="13"/>
  <c r="I33" i="13" s="1"/>
  <c r="H36" i="13"/>
  <c r="H38" i="13" s="1"/>
  <c r="E16" i="52" s="1"/>
  <c r="H16" i="52" s="1"/>
  <c r="E15" i="52"/>
  <c r="F15" i="52" s="1"/>
  <c r="R28" i="12"/>
  <c r="Q29" i="11"/>
  <c r="Q31" i="11" s="1"/>
  <c r="D17" i="12"/>
  <c r="D24" i="12"/>
  <c r="C18" i="52"/>
  <c r="D18" i="52" s="1"/>
  <c r="O30" i="12"/>
  <c r="O30" i="11"/>
  <c r="D24" i="13"/>
  <c r="I31" i="13"/>
  <c r="P30" i="11"/>
  <c r="P31" i="11" s="1"/>
  <c r="H29" i="12"/>
  <c r="H31" i="12" s="1"/>
  <c r="E20" i="12"/>
  <c r="D15" i="13"/>
  <c r="E36" i="13"/>
  <c r="E38" i="13" s="1"/>
  <c r="D19" i="11"/>
  <c r="D21" i="11"/>
  <c r="E28" i="13"/>
  <c r="D21" i="12"/>
  <c r="N30" i="12"/>
  <c r="D21" i="13"/>
  <c r="L31" i="13"/>
  <c r="E28" i="12"/>
  <c r="D16" i="13"/>
  <c r="K29" i="11"/>
  <c r="J29" i="12"/>
  <c r="J31" i="12" s="1"/>
  <c r="D32" i="12"/>
  <c r="D25" i="13"/>
  <c r="D29" i="13"/>
  <c r="D34" i="13" s="1"/>
  <c r="O36" i="13"/>
  <c r="O38" i="13" s="1"/>
  <c r="K29" i="12"/>
  <c r="K31" i="12" s="1"/>
  <c r="D26" i="13"/>
  <c r="D30" i="13"/>
  <c r="O31" i="13"/>
  <c r="K30" i="11"/>
  <c r="E31" i="13"/>
  <c r="J29" i="11"/>
  <c r="J31" i="11" s="1"/>
  <c r="F28" i="13"/>
  <c r="F31" i="13"/>
  <c r="R31" i="13"/>
  <c r="R36" i="13"/>
  <c r="R38" i="13" s="1"/>
  <c r="J36" i="13"/>
  <c r="J38" i="13" s="1"/>
  <c r="C19" i="52" s="1"/>
  <c r="G19" i="52" s="1"/>
  <c r="K36" i="13"/>
  <c r="K38" i="13" s="1"/>
  <c r="E19" i="52" s="1"/>
  <c r="H19" i="52" s="1"/>
  <c r="L36" i="13"/>
  <c r="L38" i="13" s="1"/>
  <c r="M36" i="13"/>
  <c r="M38" i="13" s="1"/>
  <c r="C22" i="52" s="1"/>
  <c r="G22" i="52" s="1"/>
  <c r="N36" i="13"/>
  <c r="N38" i="13" s="1"/>
  <c r="E22" i="52" s="1"/>
  <c r="H22" i="52" s="1"/>
  <c r="D19" i="13"/>
  <c r="D34" i="11"/>
  <c r="D32" i="11"/>
  <c r="D17" i="11"/>
  <c r="D16" i="11"/>
  <c r="D18" i="11"/>
  <c r="D15" i="11"/>
  <c r="U34" i="10"/>
  <c r="R34" i="10"/>
  <c r="O34" i="10"/>
  <c r="L34" i="10"/>
  <c r="I34" i="10"/>
  <c r="F34" i="10"/>
  <c r="E34" i="10"/>
  <c r="U32" i="10"/>
  <c r="R32" i="10"/>
  <c r="O32" i="10"/>
  <c r="L32" i="10"/>
  <c r="I32" i="10"/>
  <c r="F32" i="10"/>
  <c r="E32" i="10"/>
  <c r="U28" i="10"/>
  <c r="T28" i="10"/>
  <c r="S28" i="10"/>
  <c r="R28" i="10"/>
  <c r="Q28" i="10"/>
  <c r="P28" i="10"/>
  <c r="O28" i="10"/>
  <c r="N28" i="10"/>
  <c r="M28" i="10"/>
  <c r="L28" i="10"/>
  <c r="K28" i="10"/>
  <c r="J28" i="10"/>
  <c r="I28" i="10"/>
  <c r="H28" i="10"/>
  <c r="G28" i="10"/>
  <c r="L20" i="10"/>
  <c r="L30" i="10" s="1"/>
  <c r="J20" i="10"/>
  <c r="U20" i="10"/>
  <c r="T20" i="10"/>
  <c r="T30" i="10" s="1"/>
  <c r="S20" i="10"/>
  <c r="S30" i="10" s="1"/>
  <c r="R20" i="10"/>
  <c r="R30" i="10" s="1"/>
  <c r="Q20" i="10"/>
  <c r="Q30" i="10" s="1"/>
  <c r="P20" i="10"/>
  <c r="P30" i="10" s="1"/>
  <c r="O20" i="10"/>
  <c r="O30" i="10" s="1"/>
  <c r="N20" i="10"/>
  <c r="M20" i="10"/>
  <c r="M30" i="10" s="1"/>
  <c r="I20" i="10"/>
  <c r="I30" i="10" s="1"/>
  <c r="K20" i="10"/>
  <c r="K29" i="10" s="1"/>
  <c r="H20" i="10"/>
  <c r="G20" i="10"/>
  <c r="G30" i="10" s="1"/>
  <c r="F27" i="10"/>
  <c r="F26" i="10"/>
  <c r="F25" i="10"/>
  <c r="F24" i="10"/>
  <c r="F23" i="10"/>
  <c r="F22" i="10"/>
  <c r="F21" i="10"/>
  <c r="F19" i="10"/>
  <c r="F18" i="10"/>
  <c r="F17" i="10"/>
  <c r="F16" i="10"/>
  <c r="F15" i="10"/>
  <c r="E27" i="10"/>
  <c r="E26" i="10"/>
  <c r="D26" i="10" s="1"/>
  <c r="E25" i="10"/>
  <c r="D25" i="10" s="1"/>
  <c r="E24" i="10"/>
  <c r="E23" i="10"/>
  <c r="E22" i="10"/>
  <c r="D22" i="10" s="1"/>
  <c r="E21" i="10"/>
  <c r="D21" i="10" s="1"/>
  <c r="E19" i="10"/>
  <c r="E18" i="10"/>
  <c r="E17" i="10"/>
  <c r="E16" i="10"/>
  <c r="D16" i="10" s="1"/>
  <c r="E15" i="10"/>
  <c r="D27" i="10"/>
  <c r="D24" i="10"/>
  <c r="D23" i="10"/>
  <c r="T20" i="9"/>
  <c r="T33" i="9" s="1"/>
  <c r="S20" i="9"/>
  <c r="Q20" i="9"/>
  <c r="Q33" i="9" s="1"/>
  <c r="P20" i="9"/>
  <c r="P33" i="9" s="1"/>
  <c r="N20" i="9"/>
  <c r="N33" i="9" s="1"/>
  <c r="M20" i="9"/>
  <c r="M33" i="9" s="1"/>
  <c r="K20" i="9"/>
  <c r="K33" i="9" s="1"/>
  <c r="J20" i="9"/>
  <c r="J33" i="9" s="1"/>
  <c r="H20" i="9"/>
  <c r="H33" i="9" s="1"/>
  <c r="G20" i="9"/>
  <c r="G33" i="9" s="1"/>
  <c r="U40" i="9"/>
  <c r="R40" i="9"/>
  <c r="O40" i="9"/>
  <c r="L40" i="9"/>
  <c r="I40" i="9"/>
  <c r="F40" i="9"/>
  <c r="E40" i="9"/>
  <c r="F37" i="9"/>
  <c r="E37" i="9"/>
  <c r="K36" i="9"/>
  <c r="K38" i="9" s="1"/>
  <c r="E19" i="50" s="1"/>
  <c r="H19" i="50" s="1"/>
  <c r="T31" i="9"/>
  <c r="S31" i="9"/>
  <c r="Q31" i="9"/>
  <c r="P31" i="9"/>
  <c r="N31" i="9"/>
  <c r="M31" i="9"/>
  <c r="K31" i="9"/>
  <c r="J31" i="9"/>
  <c r="H31" i="9"/>
  <c r="G31" i="9"/>
  <c r="U30" i="9"/>
  <c r="U29" i="9"/>
  <c r="U34" i="9" s="1"/>
  <c r="U27" i="9"/>
  <c r="U26" i="9"/>
  <c r="U25" i="9"/>
  <c r="U24" i="9"/>
  <c r="U23" i="9"/>
  <c r="U22" i="9"/>
  <c r="U21" i="9"/>
  <c r="U19" i="9"/>
  <c r="U18" i="9"/>
  <c r="U17" i="9"/>
  <c r="U16" i="9"/>
  <c r="U15" i="9"/>
  <c r="R30" i="9"/>
  <c r="R29" i="9"/>
  <c r="R27" i="9"/>
  <c r="R26" i="9"/>
  <c r="R25" i="9"/>
  <c r="R24" i="9"/>
  <c r="R23" i="9"/>
  <c r="R22" i="9"/>
  <c r="R21" i="9"/>
  <c r="R19" i="9"/>
  <c r="R18" i="9"/>
  <c r="R17" i="9"/>
  <c r="R16" i="9"/>
  <c r="R15" i="9"/>
  <c r="O30" i="9"/>
  <c r="O29" i="9"/>
  <c r="O34" i="9" s="1"/>
  <c r="O27" i="9"/>
  <c r="O26" i="9"/>
  <c r="O25" i="9"/>
  <c r="O24" i="9"/>
  <c r="O23" i="9"/>
  <c r="O22" i="9"/>
  <c r="O21" i="9"/>
  <c r="O19" i="9"/>
  <c r="O18" i="9"/>
  <c r="O17" i="9"/>
  <c r="O16" i="9"/>
  <c r="O15" i="9"/>
  <c r="L19" i="9"/>
  <c r="L18" i="9"/>
  <c r="L17" i="9"/>
  <c r="L16" i="9"/>
  <c r="L15" i="9"/>
  <c r="L27" i="9"/>
  <c r="L26" i="9"/>
  <c r="L25" i="9"/>
  <c r="L24" i="9"/>
  <c r="L23" i="9"/>
  <c r="L22" i="9"/>
  <c r="L21" i="9"/>
  <c r="L30" i="9"/>
  <c r="L29" i="9"/>
  <c r="L34" i="9" s="1"/>
  <c r="I30" i="9"/>
  <c r="I29" i="9"/>
  <c r="I34" i="9" s="1"/>
  <c r="I27" i="9"/>
  <c r="I26" i="9"/>
  <c r="I25" i="9"/>
  <c r="I24" i="9"/>
  <c r="I23" i="9"/>
  <c r="I22" i="9"/>
  <c r="I21" i="9"/>
  <c r="I19" i="9"/>
  <c r="I18" i="9"/>
  <c r="I17" i="9"/>
  <c r="I16" i="9"/>
  <c r="I15" i="9"/>
  <c r="F19" i="9"/>
  <c r="F18" i="9"/>
  <c r="F17" i="9"/>
  <c r="F16" i="9"/>
  <c r="F15" i="9"/>
  <c r="F30" i="9"/>
  <c r="F29" i="9"/>
  <c r="F34" i="9" s="1"/>
  <c r="F27" i="9"/>
  <c r="F26" i="9"/>
  <c r="F25" i="9"/>
  <c r="F24" i="9"/>
  <c r="F23" i="9"/>
  <c r="F22" i="9"/>
  <c r="F21" i="9"/>
  <c r="E30" i="9"/>
  <c r="E29" i="9"/>
  <c r="E34" i="9" s="1"/>
  <c r="E27" i="9"/>
  <c r="E26" i="9"/>
  <c r="E25" i="9"/>
  <c r="E24" i="9"/>
  <c r="E23" i="9"/>
  <c r="E22" i="9"/>
  <c r="E21" i="9"/>
  <c r="E19" i="9"/>
  <c r="E18" i="9"/>
  <c r="E17" i="9"/>
  <c r="E16" i="9"/>
  <c r="E15" i="9"/>
  <c r="F44" i="8"/>
  <c r="E34" i="8"/>
  <c r="I34" i="8"/>
  <c r="L34" i="8"/>
  <c r="O34" i="8"/>
  <c r="R34" i="8"/>
  <c r="U34" i="8"/>
  <c r="F32" i="8"/>
  <c r="E32" i="8"/>
  <c r="I32" i="8"/>
  <c r="L32" i="8"/>
  <c r="O32" i="8"/>
  <c r="R32" i="8"/>
  <c r="U32" i="8"/>
  <c r="T28" i="8"/>
  <c r="S28" i="8"/>
  <c r="Q28" i="8"/>
  <c r="P28" i="8"/>
  <c r="N28" i="8"/>
  <c r="M28" i="8"/>
  <c r="K28" i="8"/>
  <c r="J28" i="8"/>
  <c r="H28" i="8"/>
  <c r="G28" i="8"/>
  <c r="I19" i="8"/>
  <c r="I18" i="8"/>
  <c r="I17" i="8"/>
  <c r="I16" i="8"/>
  <c r="I15" i="8"/>
  <c r="L19" i="8"/>
  <c r="L18" i="8"/>
  <c r="L17" i="8"/>
  <c r="L16" i="8"/>
  <c r="L15" i="8"/>
  <c r="O19" i="8"/>
  <c r="O18" i="8"/>
  <c r="O17" i="8"/>
  <c r="O16" i="8"/>
  <c r="O15" i="8"/>
  <c r="R19" i="8"/>
  <c r="R18" i="8"/>
  <c r="R17" i="8"/>
  <c r="R16" i="8"/>
  <c r="R15" i="8"/>
  <c r="U19" i="8"/>
  <c r="U18" i="8"/>
  <c r="U17" i="8"/>
  <c r="U16" i="8"/>
  <c r="U15" i="8"/>
  <c r="U27" i="8"/>
  <c r="U26" i="8"/>
  <c r="U25" i="8"/>
  <c r="U24" i="8"/>
  <c r="U23" i="8"/>
  <c r="U22" i="8"/>
  <c r="U21" i="8"/>
  <c r="R27" i="8"/>
  <c r="R26" i="8"/>
  <c r="R25" i="8"/>
  <c r="R24" i="8"/>
  <c r="R23" i="8"/>
  <c r="R22" i="8"/>
  <c r="R21" i="8"/>
  <c r="O27" i="8"/>
  <c r="O26" i="8"/>
  <c r="O25" i="8"/>
  <c r="O24" i="8"/>
  <c r="O23" i="8"/>
  <c r="O22" i="8"/>
  <c r="O21" i="8"/>
  <c r="L27" i="8"/>
  <c r="L26" i="8"/>
  <c r="L25" i="8"/>
  <c r="L24" i="8"/>
  <c r="L23" i="8"/>
  <c r="L22" i="8"/>
  <c r="L21" i="8"/>
  <c r="I27" i="8"/>
  <c r="I26" i="8"/>
  <c r="I25" i="8"/>
  <c r="I24" i="8"/>
  <c r="I23" i="8"/>
  <c r="I22" i="8"/>
  <c r="I21" i="8"/>
  <c r="T20" i="8"/>
  <c r="T30" i="8" s="1"/>
  <c r="S20" i="8"/>
  <c r="S30" i="8" s="1"/>
  <c r="Q20" i="8"/>
  <c r="Q30" i="8" s="1"/>
  <c r="P20" i="8"/>
  <c r="N20" i="8"/>
  <c r="N30" i="8" s="1"/>
  <c r="M20" i="8"/>
  <c r="M30" i="8" s="1"/>
  <c r="K20" i="8"/>
  <c r="K30" i="8" s="1"/>
  <c r="J20" i="8"/>
  <c r="J30" i="8" s="1"/>
  <c r="H20" i="8"/>
  <c r="H30" i="8" s="1"/>
  <c r="G20" i="8"/>
  <c r="G30" i="8" s="1"/>
  <c r="F27" i="8"/>
  <c r="F26" i="8"/>
  <c r="F25" i="8"/>
  <c r="F24" i="8"/>
  <c r="F23" i="8"/>
  <c r="F22" i="8"/>
  <c r="F21" i="8"/>
  <c r="E27" i="8"/>
  <c r="E26" i="8"/>
  <c r="E25" i="8"/>
  <c r="E24" i="8"/>
  <c r="E23" i="8"/>
  <c r="E22" i="8"/>
  <c r="E21" i="8"/>
  <c r="F19" i="8"/>
  <c r="F18" i="8"/>
  <c r="F17" i="8"/>
  <c r="F16" i="8"/>
  <c r="F15" i="8"/>
  <c r="E19" i="8"/>
  <c r="E18" i="8"/>
  <c r="E17" i="8"/>
  <c r="E16" i="8"/>
  <c r="E15" i="8"/>
  <c r="F19" i="18"/>
  <c r="F29" i="18" s="1"/>
  <c r="E19" i="18"/>
  <c r="F50" i="19"/>
  <c r="D39" i="19"/>
  <c r="D36" i="19"/>
  <c r="F35" i="19"/>
  <c r="F37" i="19" s="1"/>
  <c r="E35" i="19"/>
  <c r="E37" i="19" s="1"/>
  <c r="F30" i="19"/>
  <c r="E30" i="19"/>
  <c r="F27" i="19"/>
  <c r="E27" i="19"/>
  <c r="F19" i="19"/>
  <c r="E19" i="19"/>
  <c r="D29" i="19"/>
  <c r="D28" i="19"/>
  <c r="D33" i="19" s="1"/>
  <c r="D26" i="19"/>
  <c r="D25" i="19"/>
  <c r="D24" i="19"/>
  <c r="D23" i="19"/>
  <c r="D22" i="19"/>
  <c r="D21" i="19"/>
  <c r="D20" i="19"/>
  <c r="D18" i="19"/>
  <c r="D17" i="19"/>
  <c r="D16" i="19"/>
  <c r="D15" i="19"/>
  <c r="D14" i="19"/>
  <c r="F43" i="18"/>
  <c r="D33" i="18"/>
  <c r="D31" i="18"/>
  <c r="F27" i="18"/>
  <c r="E27" i="18"/>
  <c r="D26" i="18"/>
  <c r="D25" i="18"/>
  <c r="D24" i="18"/>
  <c r="D23" i="18"/>
  <c r="D22" i="18"/>
  <c r="D21" i="18"/>
  <c r="D20" i="18"/>
  <c r="D18" i="18"/>
  <c r="G41" i="18" s="1"/>
  <c r="D17" i="18"/>
  <c r="D16" i="18"/>
  <c r="D15" i="18"/>
  <c r="D14" i="18"/>
  <c r="F44" i="17"/>
  <c r="D33" i="17"/>
  <c r="D31" i="17"/>
  <c r="F27" i="17"/>
  <c r="E27" i="17"/>
  <c r="F19" i="17"/>
  <c r="E19" i="17"/>
  <c r="E29" i="17" s="1"/>
  <c r="D18" i="17"/>
  <c r="D17" i="17"/>
  <c r="D16" i="17"/>
  <c r="D15" i="17"/>
  <c r="D26" i="17"/>
  <c r="D25" i="17"/>
  <c r="D24" i="17"/>
  <c r="D23" i="17"/>
  <c r="D22" i="17"/>
  <c r="D21" i="17"/>
  <c r="D20" i="17"/>
  <c r="D14" i="17"/>
  <c r="U39" i="13" l="1"/>
  <c r="R31" i="9"/>
  <c r="R34" i="9"/>
  <c r="N29" i="10"/>
  <c r="D18" i="10"/>
  <c r="O29" i="11"/>
  <c r="D23" i="9"/>
  <c r="U28" i="9"/>
  <c r="R29" i="11"/>
  <c r="R31" i="11" s="1"/>
  <c r="R33" i="11" s="1"/>
  <c r="F28" i="8"/>
  <c r="D28" i="11"/>
  <c r="R32" i="13"/>
  <c r="I29" i="12"/>
  <c r="F29" i="12"/>
  <c r="R29" i="12"/>
  <c r="D19" i="10"/>
  <c r="E28" i="8"/>
  <c r="U31" i="9"/>
  <c r="R30" i="12"/>
  <c r="L29" i="12"/>
  <c r="E31" i="9"/>
  <c r="T33" i="11"/>
  <c r="F20" i="8"/>
  <c r="L28" i="9"/>
  <c r="D31" i="13"/>
  <c r="N31" i="12"/>
  <c r="N33" i="12" s="1"/>
  <c r="I28" i="9"/>
  <c r="O31" i="9"/>
  <c r="F32" i="13"/>
  <c r="D20" i="13"/>
  <c r="L29" i="11"/>
  <c r="O28" i="9"/>
  <c r="H29" i="10"/>
  <c r="J29" i="10"/>
  <c r="D34" i="10"/>
  <c r="F29" i="11"/>
  <c r="E20" i="8"/>
  <c r="L20" i="9"/>
  <c r="L33" i="9" s="1"/>
  <c r="R28" i="9"/>
  <c r="O32" i="13"/>
  <c r="L32" i="13"/>
  <c r="F28" i="17"/>
  <c r="L30" i="12"/>
  <c r="L31" i="12" s="1"/>
  <c r="L33" i="12" s="1"/>
  <c r="O29" i="12"/>
  <c r="O31" i="12" s="1"/>
  <c r="O33" i="12" s="1"/>
  <c r="D27" i="18"/>
  <c r="D19" i="19"/>
  <c r="F55" i="19" s="1"/>
  <c r="N29" i="8"/>
  <c r="N31" i="8" s="1"/>
  <c r="E31" i="19"/>
  <c r="F31" i="19"/>
  <c r="U29" i="11"/>
  <c r="P29" i="8"/>
  <c r="N30" i="10"/>
  <c r="D27" i="17"/>
  <c r="F20" i="10"/>
  <c r="F30" i="10" s="1"/>
  <c r="U30" i="11"/>
  <c r="T29" i="8"/>
  <c r="T31" i="8" s="1"/>
  <c r="T33" i="8" s="1"/>
  <c r="D15" i="10"/>
  <c r="L30" i="11"/>
  <c r="D22" i="8"/>
  <c r="D24" i="9"/>
  <c r="I25" i="52"/>
  <c r="D23" i="8"/>
  <c r="F31" i="9"/>
  <c r="K30" i="10"/>
  <c r="K31" i="10" s="1"/>
  <c r="U32" i="13"/>
  <c r="D16" i="8"/>
  <c r="D17" i="8"/>
  <c r="U28" i="8"/>
  <c r="D24" i="8"/>
  <c r="D18" i="8"/>
  <c r="E20" i="9"/>
  <c r="O20" i="9"/>
  <c r="O33" i="9" s="1"/>
  <c r="U20" i="9"/>
  <c r="U33" i="9" s="1"/>
  <c r="D17" i="10"/>
  <c r="I20" i="8"/>
  <c r="I30" i="8" s="1"/>
  <c r="O29" i="10"/>
  <c r="O31" i="10" s="1"/>
  <c r="O33" i="10" s="1"/>
  <c r="D20" i="12"/>
  <c r="I29" i="11"/>
  <c r="I31" i="11" s="1"/>
  <c r="I33" i="11" s="1"/>
  <c r="E21" i="50"/>
  <c r="F21" i="50" s="1"/>
  <c r="H30" i="10"/>
  <c r="J33" i="12"/>
  <c r="C16" i="49"/>
  <c r="D16" i="49" s="1"/>
  <c r="G33" i="11"/>
  <c r="C13" i="48"/>
  <c r="D13" i="48" s="1"/>
  <c r="D19" i="17"/>
  <c r="F48" i="17" s="1"/>
  <c r="C14" i="37"/>
  <c r="D14" i="37" s="1"/>
  <c r="D15" i="8"/>
  <c r="S29" i="8"/>
  <c r="S31" i="8" s="1"/>
  <c r="D16" i="9"/>
  <c r="P36" i="9"/>
  <c r="P38" i="9" s="1"/>
  <c r="C25" i="50" s="1"/>
  <c r="G25" i="50" s="1"/>
  <c r="C24" i="50"/>
  <c r="D24" i="50" s="1"/>
  <c r="U29" i="10"/>
  <c r="J30" i="10"/>
  <c r="J31" i="10" s="1"/>
  <c r="J33" i="11"/>
  <c r="C16" i="48"/>
  <c r="D16" i="48" s="1"/>
  <c r="P33" i="11"/>
  <c r="C22" i="48"/>
  <c r="D22" i="48" s="1"/>
  <c r="I20" i="9"/>
  <c r="I33" i="9" s="1"/>
  <c r="T36" i="9"/>
  <c r="T38" i="9" s="1"/>
  <c r="E28" i="50" s="1"/>
  <c r="H28" i="50" s="1"/>
  <c r="E27" i="50"/>
  <c r="I22" i="52"/>
  <c r="U29" i="12"/>
  <c r="U31" i="12" s="1"/>
  <c r="U33" i="12" s="1"/>
  <c r="E31" i="11"/>
  <c r="E33" i="11" s="1"/>
  <c r="H18" i="52"/>
  <c r="P33" i="12"/>
  <c r="C22" i="49"/>
  <c r="D22" i="49" s="1"/>
  <c r="G25" i="49"/>
  <c r="S36" i="9"/>
  <c r="S38" i="9" s="1"/>
  <c r="C28" i="50" s="1"/>
  <c r="G28" i="50" s="1"/>
  <c r="C27" i="50"/>
  <c r="D27" i="8"/>
  <c r="M29" i="8"/>
  <c r="M31" i="8" s="1"/>
  <c r="O28" i="8"/>
  <c r="R20" i="8"/>
  <c r="R30" i="8" s="1"/>
  <c r="E28" i="9"/>
  <c r="G18" i="52"/>
  <c r="H27" i="52"/>
  <c r="G25" i="48"/>
  <c r="H33" i="12"/>
  <c r="E13" i="49"/>
  <c r="F13" i="49" s="1"/>
  <c r="D18" i="9"/>
  <c r="H33" i="11"/>
  <c r="E13" i="48"/>
  <c r="E14" i="37"/>
  <c r="F14" i="37" s="1"/>
  <c r="E24" i="50"/>
  <c r="F24" i="50" s="1"/>
  <c r="L28" i="8"/>
  <c r="D22" i="9"/>
  <c r="F28" i="10"/>
  <c r="D34" i="8"/>
  <c r="D26" i="9"/>
  <c r="G36" i="9"/>
  <c r="G38" i="9" s="1"/>
  <c r="C16" i="50" s="1"/>
  <c r="G16" i="50" s="1"/>
  <c r="C15" i="50"/>
  <c r="N36" i="9"/>
  <c r="N38" i="9" s="1"/>
  <c r="E22" i="50" s="1"/>
  <c r="H22" i="50" s="1"/>
  <c r="G29" i="10"/>
  <c r="G31" i="10" s="1"/>
  <c r="I19" i="52"/>
  <c r="K33" i="12"/>
  <c r="E16" i="49"/>
  <c r="F16" i="49" s="1"/>
  <c r="D28" i="12"/>
  <c r="M33" i="12"/>
  <c r="C19" i="49"/>
  <c r="D15" i="52"/>
  <c r="G15" i="52" s="1"/>
  <c r="N33" i="11"/>
  <c r="E19" i="48"/>
  <c r="F19" i="48" s="1"/>
  <c r="D28" i="10"/>
  <c r="D27" i="19"/>
  <c r="Q29" i="8"/>
  <c r="Q31" i="8" s="1"/>
  <c r="R28" i="8"/>
  <c r="H36" i="9"/>
  <c r="H38" i="9" s="1"/>
  <c r="E16" i="50" s="1"/>
  <c r="H16" i="50" s="1"/>
  <c r="E15" i="50"/>
  <c r="Q36" i="9"/>
  <c r="Q38" i="9" s="1"/>
  <c r="E25" i="50" s="1"/>
  <c r="H25" i="50" s="1"/>
  <c r="E32" i="13"/>
  <c r="Q33" i="11"/>
  <c r="E22" i="48"/>
  <c r="I16" i="52"/>
  <c r="F24" i="52"/>
  <c r="H24" i="52" s="1"/>
  <c r="E28" i="18"/>
  <c r="G29" i="8"/>
  <c r="G31" i="8" s="1"/>
  <c r="D25" i="9"/>
  <c r="J36" i="9"/>
  <c r="J38" i="9" s="1"/>
  <c r="C19" i="50" s="1"/>
  <c r="G19" i="50" s="1"/>
  <c r="I19" i="50" s="1"/>
  <c r="C18" i="50"/>
  <c r="D18" i="50" s="1"/>
  <c r="L29" i="10"/>
  <c r="L31" i="10" s="1"/>
  <c r="L33" i="10" s="1"/>
  <c r="G13" i="49"/>
  <c r="T33" i="12"/>
  <c r="E25" i="49"/>
  <c r="F25" i="49" s="1"/>
  <c r="G27" i="52"/>
  <c r="H21" i="52"/>
  <c r="G21" i="52"/>
  <c r="F29" i="17"/>
  <c r="F30" i="17" s="1"/>
  <c r="BC2" i="7" s="1"/>
  <c r="E36" i="9"/>
  <c r="E38" i="9" s="1"/>
  <c r="D19" i="18"/>
  <c r="D19" i="8"/>
  <c r="H29" i="8"/>
  <c r="H31" i="8" s="1"/>
  <c r="D15" i="9"/>
  <c r="R20" i="9"/>
  <c r="R33" i="9" s="1"/>
  <c r="E18" i="50"/>
  <c r="F18" i="50" s="1"/>
  <c r="I32" i="13"/>
  <c r="H15" i="52"/>
  <c r="G19" i="48"/>
  <c r="F25" i="48"/>
  <c r="H25" i="48" s="1"/>
  <c r="D21" i="8"/>
  <c r="I28" i="8"/>
  <c r="K29" i="8"/>
  <c r="K31" i="8" s="1"/>
  <c r="K33" i="8" s="1"/>
  <c r="D27" i="9"/>
  <c r="F20" i="9"/>
  <c r="F33" i="9" s="1"/>
  <c r="M36" i="9"/>
  <c r="M38" i="9" s="1"/>
  <c r="C22" i="50" s="1"/>
  <c r="G22" i="50" s="1"/>
  <c r="C21" i="50"/>
  <c r="H22" i="49"/>
  <c r="G24" i="52"/>
  <c r="D36" i="13"/>
  <c r="D38" i="13" s="1"/>
  <c r="I31" i="12"/>
  <c r="I33" i="12" s="1"/>
  <c r="F36" i="9"/>
  <c r="F38" i="9" s="1"/>
  <c r="R36" i="9"/>
  <c r="E28" i="10"/>
  <c r="D20" i="11"/>
  <c r="D29" i="11" s="1"/>
  <c r="F31" i="12"/>
  <c r="F33" i="12" s="1"/>
  <c r="E32" i="19"/>
  <c r="E34" i="19" s="1"/>
  <c r="AY2" i="7" s="1"/>
  <c r="J29" i="8"/>
  <c r="J31" i="8" s="1"/>
  <c r="P30" i="8"/>
  <c r="D40" i="9"/>
  <c r="D35" i="19"/>
  <c r="D37" i="19" s="1"/>
  <c r="D25" i="8"/>
  <c r="L31" i="9"/>
  <c r="I36" i="9"/>
  <c r="U36" i="9"/>
  <c r="M29" i="10"/>
  <c r="M31" i="10" s="1"/>
  <c r="C19" i="26" s="1"/>
  <c r="E30" i="12"/>
  <c r="E29" i="12"/>
  <c r="O31" i="11"/>
  <c r="O33" i="11" s="1"/>
  <c r="D26" i="8"/>
  <c r="U20" i="8"/>
  <c r="O20" i="8"/>
  <c r="D29" i="9"/>
  <c r="D34" i="9" s="1"/>
  <c r="K31" i="11"/>
  <c r="D21" i="9"/>
  <c r="L36" i="9"/>
  <c r="P29" i="10"/>
  <c r="P31" i="10" s="1"/>
  <c r="C22" i="26" s="1"/>
  <c r="F31" i="11"/>
  <c r="F33" i="11" s="1"/>
  <c r="E28" i="17"/>
  <c r="E30" i="17" s="1"/>
  <c r="AW2" i="7" s="1"/>
  <c r="D30" i="19"/>
  <c r="L20" i="8"/>
  <c r="D30" i="9"/>
  <c r="Q29" i="10"/>
  <c r="Q31" i="10" s="1"/>
  <c r="L39" i="13"/>
  <c r="F32" i="19"/>
  <c r="F34" i="19" s="1"/>
  <c r="BE2" i="7" s="1"/>
  <c r="I31" i="9"/>
  <c r="S33" i="9"/>
  <c r="S29" i="10"/>
  <c r="S31" i="10" s="1"/>
  <c r="D28" i="13"/>
  <c r="R39" i="13"/>
  <c r="R31" i="12"/>
  <c r="R33" i="12" s="1"/>
  <c r="O36" i="9"/>
  <c r="T29" i="10"/>
  <c r="T31" i="10" s="1"/>
  <c r="D33" i="13"/>
  <c r="D19" i="9"/>
  <c r="E20" i="10"/>
  <c r="U30" i="10"/>
  <c r="O35" i="13"/>
  <c r="O39" i="13" s="1"/>
  <c r="F35" i="13"/>
  <c r="F39" i="13" s="1"/>
  <c r="L31" i="11"/>
  <c r="L33" i="11" s="1"/>
  <c r="R29" i="10"/>
  <c r="R31" i="10" s="1"/>
  <c r="R33" i="10" s="1"/>
  <c r="I29" i="10"/>
  <c r="I31" i="10" s="1"/>
  <c r="I33" i="10" s="1"/>
  <c r="D32" i="10"/>
  <c r="D37" i="9"/>
  <c r="D17" i="9"/>
  <c r="F28" i="9"/>
  <c r="D32" i="8"/>
  <c r="F28" i="18"/>
  <c r="F30" i="18" s="1"/>
  <c r="BD2" i="7" s="1"/>
  <c r="E29" i="18"/>
  <c r="F44" i="16"/>
  <c r="D33" i="16"/>
  <c r="D31" i="16"/>
  <c r="F27" i="16"/>
  <c r="E27" i="16"/>
  <c r="D26" i="16"/>
  <c r="D25" i="16"/>
  <c r="D24" i="16"/>
  <c r="D23" i="16"/>
  <c r="D22" i="16"/>
  <c r="D21" i="16"/>
  <c r="D20" i="16"/>
  <c r="E19" i="16"/>
  <c r="F19" i="16"/>
  <c r="F29" i="16" s="1"/>
  <c r="D18" i="16"/>
  <c r="D17" i="16"/>
  <c r="D16" i="16"/>
  <c r="D15" i="16"/>
  <c r="D14" i="16"/>
  <c r="F50" i="15"/>
  <c r="D39" i="15"/>
  <c r="D36" i="15"/>
  <c r="F19" i="15"/>
  <c r="F30" i="15"/>
  <c r="E30" i="15"/>
  <c r="D29" i="15"/>
  <c r="F27" i="15"/>
  <c r="E27" i="15"/>
  <c r="D21" i="15"/>
  <c r="D22" i="15"/>
  <c r="D23" i="15"/>
  <c r="D24" i="15"/>
  <c r="D25" i="15"/>
  <c r="D26" i="15"/>
  <c r="D20" i="15"/>
  <c r="G48" i="15" s="1"/>
  <c r="E19" i="15"/>
  <c r="D15" i="15"/>
  <c r="D16" i="15"/>
  <c r="D17" i="15"/>
  <c r="D18" i="15"/>
  <c r="G47" i="15" s="1"/>
  <c r="D14" i="15"/>
  <c r="F43" i="14"/>
  <c r="D33" i="14"/>
  <c r="D31" i="14"/>
  <c r="F27" i="14"/>
  <c r="E27" i="14"/>
  <c r="D21" i="14"/>
  <c r="D22" i="14"/>
  <c r="D23" i="14"/>
  <c r="D24" i="14"/>
  <c r="D25" i="14"/>
  <c r="D26" i="14"/>
  <c r="D20" i="14"/>
  <c r="F19" i="14"/>
  <c r="E19" i="14"/>
  <c r="E29" i="14" s="1"/>
  <c r="D15" i="14"/>
  <c r="D16" i="14"/>
  <c r="D17" i="14"/>
  <c r="D18" i="14"/>
  <c r="D14" i="14"/>
  <c r="D29" i="12" l="1"/>
  <c r="E19" i="49"/>
  <c r="U31" i="10"/>
  <c r="U33" i="10" s="1"/>
  <c r="N31" i="10"/>
  <c r="N33" i="10" s="1"/>
  <c r="D28" i="8"/>
  <c r="B10" i="37"/>
  <c r="D29" i="17"/>
  <c r="D30" i="17" s="1"/>
  <c r="B6" i="56" s="1"/>
  <c r="B11" i="52"/>
  <c r="F19" i="49"/>
  <c r="F28" i="49" s="1"/>
  <c r="B9" i="33"/>
  <c r="D20" i="8"/>
  <c r="R35" i="9"/>
  <c r="E25" i="47"/>
  <c r="D35" i="13"/>
  <c r="B7" i="52" s="1"/>
  <c r="D28" i="17"/>
  <c r="D20" i="10"/>
  <c r="F49" i="10" s="1"/>
  <c r="H31" i="10"/>
  <c r="H33" i="10" s="1"/>
  <c r="E32" i="9"/>
  <c r="P31" i="8"/>
  <c r="C22" i="47" s="1"/>
  <c r="D28" i="18"/>
  <c r="F41" i="18" s="1"/>
  <c r="D32" i="19"/>
  <c r="D34" i="19" s="1"/>
  <c r="B6" i="37" s="1"/>
  <c r="I29" i="8"/>
  <c r="I31" i="8" s="1"/>
  <c r="I33" i="8" s="1"/>
  <c r="D29" i="18"/>
  <c r="F29" i="10"/>
  <c r="F31" i="10" s="1"/>
  <c r="F33" i="10" s="1"/>
  <c r="I32" i="9"/>
  <c r="U32" i="9"/>
  <c r="F46" i="18"/>
  <c r="D28" i="9"/>
  <c r="I27" i="52"/>
  <c r="I28" i="50"/>
  <c r="I22" i="50"/>
  <c r="U31" i="11"/>
  <c r="U33" i="11" s="1"/>
  <c r="L32" i="9"/>
  <c r="D28" i="48"/>
  <c r="E33" i="9"/>
  <c r="E35" i="9" s="1"/>
  <c r="E39" i="9" s="1"/>
  <c r="E28" i="16"/>
  <c r="L35" i="9"/>
  <c r="D27" i="16"/>
  <c r="R32" i="9"/>
  <c r="F48" i="12"/>
  <c r="D30" i="12"/>
  <c r="D31" i="12" s="1"/>
  <c r="D31" i="19"/>
  <c r="F47" i="19" s="1"/>
  <c r="O35" i="9"/>
  <c r="D32" i="13"/>
  <c r="I21" i="52"/>
  <c r="R29" i="8"/>
  <c r="F42" i="12"/>
  <c r="F44" i="12"/>
  <c r="H33" i="8"/>
  <c r="E13" i="47"/>
  <c r="K33" i="11"/>
  <c r="E16" i="48"/>
  <c r="F16" i="48" s="1"/>
  <c r="M33" i="10"/>
  <c r="D20" i="9"/>
  <c r="D33" i="9" s="1"/>
  <c r="D21" i="50"/>
  <c r="G21" i="50" s="1"/>
  <c r="G33" i="8"/>
  <c r="C13" i="47"/>
  <c r="D19" i="49"/>
  <c r="D28" i="49" s="1"/>
  <c r="I15" i="52"/>
  <c r="G22" i="48"/>
  <c r="F35" i="15"/>
  <c r="F37" i="15" s="1"/>
  <c r="E14" i="33" s="1"/>
  <c r="E13" i="33"/>
  <c r="S33" i="8"/>
  <c r="C25" i="47"/>
  <c r="E35" i="15"/>
  <c r="E37" i="15" s="1"/>
  <c r="C14" i="33" s="1"/>
  <c r="C13" i="33"/>
  <c r="D13" i="33" s="1"/>
  <c r="Q33" i="8"/>
  <c r="E22" i="47"/>
  <c r="F32" i="18"/>
  <c r="E12" i="57"/>
  <c r="O32" i="9"/>
  <c r="F32" i="9"/>
  <c r="H13" i="49"/>
  <c r="I13" i="49" s="1"/>
  <c r="E28" i="49"/>
  <c r="E30" i="18"/>
  <c r="AX2" i="7" s="1"/>
  <c r="M33" i="8"/>
  <c r="C19" i="47"/>
  <c r="G14" i="37"/>
  <c r="E16" i="47"/>
  <c r="H16" i="49"/>
  <c r="H24" i="50"/>
  <c r="G16" i="48"/>
  <c r="H25" i="49"/>
  <c r="I25" i="49" s="1"/>
  <c r="F22" i="48"/>
  <c r="H22" i="48" s="1"/>
  <c r="J33" i="10"/>
  <c r="C16" i="26"/>
  <c r="D19" i="16"/>
  <c r="I25" i="48"/>
  <c r="G22" i="49"/>
  <c r="I22" i="49" s="1"/>
  <c r="S33" i="10"/>
  <c r="C25" i="26"/>
  <c r="D25" i="26" s="1"/>
  <c r="P33" i="10"/>
  <c r="P33" i="8"/>
  <c r="H19" i="48"/>
  <c r="I19" i="48" s="1"/>
  <c r="G33" i="10"/>
  <c r="C13" i="26"/>
  <c r="D13" i="26" s="1"/>
  <c r="H14" i="37"/>
  <c r="C28" i="49"/>
  <c r="Q33" i="10"/>
  <c r="E22" i="26"/>
  <c r="F22" i="26" s="1"/>
  <c r="H21" i="50"/>
  <c r="E32" i="17"/>
  <c r="C12" i="56"/>
  <c r="J33" i="8"/>
  <c r="C16" i="47"/>
  <c r="G18" i="50"/>
  <c r="N33" i="8"/>
  <c r="E19" i="47"/>
  <c r="I18" i="52"/>
  <c r="F27" i="50"/>
  <c r="H27" i="50" s="1"/>
  <c r="H19" i="49"/>
  <c r="T33" i="10"/>
  <c r="E25" i="26"/>
  <c r="E38" i="19"/>
  <c r="C13" i="37"/>
  <c r="I24" i="52"/>
  <c r="D15" i="50"/>
  <c r="G15" i="50" s="1"/>
  <c r="G24" i="50"/>
  <c r="I24" i="50" s="1"/>
  <c r="G16" i="49"/>
  <c r="H18" i="50"/>
  <c r="F32" i="17"/>
  <c r="E12" i="56"/>
  <c r="G13" i="48"/>
  <c r="C28" i="48"/>
  <c r="E29" i="16"/>
  <c r="F38" i="19"/>
  <c r="E13" i="37"/>
  <c r="F13" i="37" s="1"/>
  <c r="K33" i="10"/>
  <c r="E16" i="26"/>
  <c r="F16" i="26" s="1"/>
  <c r="F15" i="50"/>
  <c r="H15" i="50" s="1"/>
  <c r="I16" i="50"/>
  <c r="F13" i="48"/>
  <c r="H13" i="48" s="1"/>
  <c r="I25" i="50"/>
  <c r="F43" i="11"/>
  <c r="F42" i="11"/>
  <c r="R31" i="8"/>
  <c r="R33" i="8" s="1"/>
  <c r="E31" i="12"/>
  <c r="E33" i="12" s="1"/>
  <c r="U35" i="9"/>
  <c r="L30" i="8"/>
  <c r="L29" i="8"/>
  <c r="F28" i="16"/>
  <c r="F30" i="16" s="1"/>
  <c r="BB2" i="7" s="1"/>
  <c r="D36" i="9"/>
  <c r="D38" i="9" s="1"/>
  <c r="H411" i="2" s="1"/>
  <c r="O29" i="8"/>
  <c r="O30" i="8"/>
  <c r="D30" i="11"/>
  <c r="D31" i="11" s="1"/>
  <c r="B7" i="48" s="1"/>
  <c r="F49" i="11"/>
  <c r="E30" i="10"/>
  <c r="E29" i="10"/>
  <c r="U30" i="8"/>
  <c r="U29" i="8"/>
  <c r="F41" i="17"/>
  <c r="F42" i="17"/>
  <c r="I35" i="9"/>
  <c r="F35" i="9"/>
  <c r="F39" i="9" s="1"/>
  <c r="D19" i="15"/>
  <c r="D32" i="15" s="1"/>
  <c r="D35" i="15"/>
  <c r="D37" i="15" s="1"/>
  <c r="D30" i="15"/>
  <c r="D27" i="15"/>
  <c r="F31" i="15"/>
  <c r="F32" i="15"/>
  <c r="F34" i="15" s="1"/>
  <c r="BA2" i="7" s="1"/>
  <c r="E32" i="15"/>
  <c r="E34" i="15" s="1"/>
  <c r="AU2" i="7" s="1"/>
  <c r="E31" i="15"/>
  <c r="D27" i="14"/>
  <c r="F28" i="14"/>
  <c r="D19" i="14"/>
  <c r="D29" i="14" s="1"/>
  <c r="F29" i="14"/>
  <c r="E28" i="14"/>
  <c r="E30" i="14" s="1"/>
  <c r="AT2" i="7" s="1"/>
  <c r="G47" i="9"/>
  <c r="G46" i="19"/>
  <c r="G40" i="18"/>
  <c r="G40" i="17"/>
  <c r="G40" i="16"/>
  <c r="G46" i="15"/>
  <c r="G40" i="14"/>
  <c r="G47" i="13"/>
  <c r="G41" i="11"/>
  <c r="G41" i="10"/>
  <c r="E13" i="26" l="1"/>
  <c r="G19" i="49"/>
  <c r="E28" i="48"/>
  <c r="B9" i="48" s="1"/>
  <c r="D33" i="12"/>
  <c r="B8" i="49" s="1"/>
  <c r="B7" i="49"/>
  <c r="E19" i="26"/>
  <c r="F19" i="26" s="1"/>
  <c r="B8" i="56"/>
  <c r="I21" i="50"/>
  <c r="F19" i="47"/>
  <c r="H19" i="47" s="1"/>
  <c r="D25" i="47"/>
  <c r="G25" i="47" s="1"/>
  <c r="I25" i="47" s="1"/>
  <c r="F25" i="47"/>
  <c r="H25" i="47"/>
  <c r="D19" i="47"/>
  <c r="G19" i="47" s="1"/>
  <c r="D16" i="47"/>
  <c r="G16" i="47" s="1"/>
  <c r="D22" i="47"/>
  <c r="G22" i="47"/>
  <c r="F13" i="47"/>
  <c r="H13" i="47" s="1"/>
  <c r="F16" i="47"/>
  <c r="H16" i="47" s="1"/>
  <c r="F22" i="47"/>
  <c r="H22" i="47" s="1"/>
  <c r="D13" i="47"/>
  <c r="G13" i="47" s="1"/>
  <c r="B11" i="50"/>
  <c r="D35" i="9"/>
  <c r="B7" i="50" s="1"/>
  <c r="F42" i="18"/>
  <c r="I15" i="50"/>
  <c r="D30" i="18"/>
  <c r="D28" i="16"/>
  <c r="F42" i="16" s="1"/>
  <c r="F48" i="16"/>
  <c r="D29" i="16"/>
  <c r="E30" i="16"/>
  <c r="AV2" i="7" s="1"/>
  <c r="I18" i="50"/>
  <c r="F51" i="12"/>
  <c r="I35" i="12"/>
  <c r="O35" i="12"/>
  <c r="U35" i="12"/>
  <c r="L35" i="12"/>
  <c r="F35" i="12"/>
  <c r="R35" i="12"/>
  <c r="E35" i="12"/>
  <c r="I19" i="49"/>
  <c r="B10" i="49"/>
  <c r="I14" i="37"/>
  <c r="F48" i="19"/>
  <c r="F54" i="19"/>
  <c r="I16" i="49"/>
  <c r="E38" i="15"/>
  <c r="C12" i="33"/>
  <c r="D12" i="33" s="1"/>
  <c r="I13" i="48"/>
  <c r="G28" i="48"/>
  <c r="D16" i="26"/>
  <c r="G16" i="26" s="1"/>
  <c r="F12" i="57"/>
  <c r="H12" i="57" s="1"/>
  <c r="E28" i="47"/>
  <c r="D22" i="26"/>
  <c r="G22" i="26" s="1"/>
  <c r="F32" i="16"/>
  <c r="E12" i="55"/>
  <c r="F12" i="55" s="1"/>
  <c r="G28" i="49"/>
  <c r="B9" i="49"/>
  <c r="H16" i="26"/>
  <c r="I22" i="48"/>
  <c r="F12" i="56"/>
  <c r="H12" i="56" s="1"/>
  <c r="G25" i="26"/>
  <c r="E32" i="18"/>
  <c r="C12" i="57"/>
  <c r="D12" i="57" s="1"/>
  <c r="E32" i="14"/>
  <c r="C12" i="54"/>
  <c r="D12" i="54" s="1"/>
  <c r="F25" i="26"/>
  <c r="H25" i="26" s="1"/>
  <c r="C28" i="26"/>
  <c r="G13" i="26"/>
  <c r="D19" i="26"/>
  <c r="G19" i="26" s="1"/>
  <c r="H13" i="37"/>
  <c r="D12" i="56"/>
  <c r="H28" i="49"/>
  <c r="G13" i="33"/>
  <c r="E28" i="26"/>
  <c r="H22" i="26"/>
  <c r="F56" i="9"/>
  <c r="C28" i="47"/>
  <c r="H16" i="48"/>
  <c r="H28" i="48" s="1"/>
  <c r="F13" i="26"/>
  <c r="H13" i="26" s="1"/>
  <c r="F38" i="15"/>
  <c r="E12" i="33"/>
  <c r="O31" i="8"/>
  <c r="O33" i="8" s="1"/>
  <c r="D28" i="14"/>
  <c r="F42" i="14" s="1"/>
  <c r="F48" i="11"/>
  <c r="D33" i="11"/>
  <c r="F55" i="15"/>
  <c r="L31" i="8"/>
  <c r="L33" i="8" s="1"/>
  <c r="D32" i="17"/>
  <c r="B7" i="56" s="1"/>
  <c r="F47" i="17"/>
  <c r="U31" i="8"/>
  <c r="U33" i="8" s="1"/>
  <c r="D38" i="19"/>
  <c r="B7" i="37" s="1"/>
  <c r="F52" i="19"/>
  <c r="E31" i="10"/>
  <c r="E33" i="10" s="1"/>
  <c r="D31" i="15"/>
  <c r="F47" i="15" s="1"/>
  <c r="D34" i="15"/>
  <c r="F30" i="14"/>
  <c r="AZ2" i="7" s="1"/>
  <c r="U35" i="11" l="1"/>
  <c r="B8" i="48"/>
  <c r="F28" i="47"/>
  <c r="H28" i="47"/>
  <c r="F45" i="18"/>
  <c r="B6" i="57"/>
  <c r="I22" i="47"/>
  <c r="D28" i="47"/>
  <c r="I19" i="47"/>
  <c r="G12" i="56"/>
  <c r="B9" i="56"/>
  <c r="H19" i="26"/>
  <c r="I19" i="26" s="1"/>
  <c r="D38" i="15"/>
  <c r="F40" i="15" s="1"/>
  <c r="B5" i="33"/>
  <c r="I16" i="47"/>
  <c r="G28" i="47"/>
  <c r="I13" i="47"/>
  <c r="I28" i="47" s="1"/>
  <c r="D32" i="18"/>
  <c r="B7" i="57" s="1"/>
  <c r="F54" i="9"/>
  <c r="D39" i="9"/>
  <c r="C12" i="55"/>
  <c r="D12" i="55" s="1"/>
  <c r="G12" i="55" s="1"/>
  <c r="I12" i="56"/>
  <c r="F41" i="16"/>
  <c r="D30" i="16"/>
  <c r="E32" i="16"/>
  <c r="I22" i="26"/>
  <c r="I16" i="26"/>
  <c r="D28" i="26"/>
  <c r="I28" i="49"/>
  <c r="B9" i="26"/>
  <c r="B9" i="47"/>
  <c r="I16" i="48"/>
  <c r="I28" i="48" s="1"/>
  <c r="G28" i="26"/>
  <c r="I13" i="26"/>
  <c r="I25" i="26"/>
  <c r="G12" i="33"/>
  <c r="G12" i="57"/>
  <c r="I12" i="57" s="1"/>
  <c r="B8" i="57"/>
  <c r="H12" i="55"/>
  <c r="B10" i="47"/>
  <c r="F32" i="14"/>
  <c r="E12" i="54"/>
  <c r="G12" i="54"/>
  <c r="F12" i="33"/>
  <c r="H12" i="33" s="1"/>
  <c r="F41" i="14"/>
  <c r="D30" i="14"/>
  <c r="F58" i="19"/>
  <c r="F40" i="19"/>
  <c r="E40" i="19"/>
  <c r="F51" i="17"/>
  <c r="F34" i="17"/>
  <c r="E34" i="17"/>
  <c r="F52" i="11"/>
  <c r="I35" i="11"/>
  <c r="R35" i="11"/>
  <c r="E35" i="11"/>
  <c r="L35" i="11"/>
  <c r="F35" i="11"/>
  <c r="O35" i="11"/>
  <c r="F54" i="15"/>
  <c r="F48" i="15"/>
  <c r="F52" i="15"/>
  <c r="G41" i="8"/>
  <c r="E34" i="18" l="1"/>
  <c r="D32" i="14"/>
  <c r="B7" i="54" s="1"/>
  <c r="B6" i="54"/>
  <c r="F46" i="16"/>
  <c r="B6" i="55"/>
  <c r="H28" i="26"/>
  <c r="F41" i="9"/>
  <c r="B8" i="50"/>
  <c r="E40" i="15"/>
  <c r="F58" i="15"/>
  <c r="B6" i="33"/>
  <c r="B8" i="55"/>
  <c r="F49" i="18"/>
  <c r="F34" i="18"/>
  <c r="F59" i="9"/>
  <c r="E41" i="9"/>
  <c r="D32" i="16"/>
  <c r="I12" i="55"/>
  <c r="F12" i="54"/>
  <c r="H12" i="54" s="1"/>
  <c r="I12" i="54" s="1"/>
  <c r="I28" i="26"/>
  <c r="I12" i="33"/>
  <c r="B8" i="54"/>
  <c r="F45" i="14"/>
  <c r="F49" i="14"/>
  <c r="F34" i="14"/>
  <c r="E34" i="14"/>
  <c r="F13" i="33"/>
  <c r="H13" i="33" s="1"/>
  <c r="I13" i="33" s="1"/>
  <c r="F51" i="16" l="1"/>
  <c r="B7" i="55"/>
  <c r="F34" i="16"/>
  <c r="E34" i="16"/>
  <c r="T20" i="13"/>
  <c r="S20" i="13"/>
  <c r="Q20" i="13"/>
  <c r="P20" i="13"/>
  <c r="N20" i="13"/>
  <c r="M20" i="13"/>
  <c r="K20" i="13"/>
  <c r="J20" i="13"/>
  <c r="H20" i="13"/>
  <c r="G20" i="13"/>
  <c r="P32" i="13" l="1"/>
  <c r="P33" i="13"/>
  <c r="P35" i="13" s="1"/>
  <c r="J33" i="13"/>
  <c r="J32" i="13"/>
  <c r="J35" i="13"/>
  <c r="Q32" i="13"/>
  <c r="Q33" i="13"/>
  <c r="Q35" i="13"/>
  <c r="K33" i="13"/>
  <c r="K35" i="13" s="1"/>
  <c r="K32" i="13"/>
  <c r="S32" i="13"/>
  <c r="S33" i="13"/>
  <c r="S35" i="13" s="1"/>
  <c r="S39" i="13" s="1"/>
  <c r="G32" i="13"/>
  <c r="G33" i="13"/>
  <c r="G35" i="13" s="1"/>
  <c r="H33" i="13"/>
  <c r="H35" i="13" s="1"/>
  <c r="H32" i="13"/>
  <c r="M32" i="13"/>
  <c r="M33" i="13"/>
  <c r="M35" i="13" s="1"/>
  <c r="N32" i="13"/>
  <c r="N33" i="13"/>
  <c r="N35" i="13" s="1"/>
  <c r="T33" i="13"/>
  <c r="T35" i="13" s="1"/>
  <c r="T32" i="13"/>
  <c r="I36" i="13"/>
  <c r="I38" i="13" s="1"/>
  <c r="T39" i="13" l="1"/>
  <c r="E26" i="52"/>
  <c r="P39" i="13"/>
  <c r="C23" i="52"/>
  <c r="N39" i="13"/>
  <c r="E20" i="52"/>
  <c r="K39" i="13"/>
  <c r="E17" i="52"/>
  <c r="F17" i="52" s="1"/>
  <c r="Q39" i="13"/>
  <c r="E23" i="52"/>
  <c r="F23" i="52" s="1"/>
  <c r="J39" i="13"/>
  <c r="C17" i="52"/>
  <c r="D17" i="52" s="1"/>
  <c r="H39" i="13"/>
  <c r="E14" i="52"/>
  <c r="M39" i="13"/>
  <c r="C20" i="52"/>
  <c r="G39" i="13"/>
  <c r="C14" i="52"/>
  <c r="D14" i="52" s="1"/>
  <c r="D13" i="37"/>
  <c r="G13" i="37" s="1"/>
  <c r="I13" i="37" s="1"/>
  <c r="D23" i="52" l="1"/>
  <c r="G23" i="52" s="1"/>
  <c r="D20" i="52"/>
  <c r="G20" i="52" s="1"/>
  <c r="E29" i="52"/>
  <c r="F20" i="52"/>
  <c r="H20" i="52" s="1"/>
  <c r="F14" i="52"/>
  <c r="H23" i="52"/>
  <c r="F26" i="52"/>
  <c r="H26" i="52" s="1"/>
  <c r="H17" i="52"/>
  <c r="G17" i="52"/>
  <c r="G14" i="52"/>
  <c r="B9" i="57"/>
  <c r="B9" i="55"/>
  <c r="B9" i="54"/>
  <c r="G41" i="12"/>
  <c r="I23" i="52" l="1"/>
  <c r="I20" i="52"/>
  <c r="F29" i="52"/>
  <c r="H14" i="52"/>
  <c r="H29" i="52" s="1"/>
  <c r="I17" i="52"/>
  <c r="F28" i="48"/>
  <c r="B10" i="48" s="1"/>
  <c r="U38" i="9"/>
  <c r="U39" i="9" s="1"/>
  <c r="U41" i="9" s="1"/>
  <c r="R38" i="9"/>
  <c r="R39" i="9" s="1"/>
  <c r="R41" i="9" s="1"/>
  <c r="O38" i="9"/>
  <c r="O39" i="9" s="1"/>
  <c r="O41" i="9" s="1"/>
  <c r="L38" i="9"/>
  <c r="L39" i="9" s="1"/>
  <c r="L41" i="9" s="1"/>
  <c r="I38" i="9"/>
  <c r="I39" i="9" s="1"/>
  <c r="I41" i="9" s="1"/>
  <c r="I14" i="52" l="1"/>
  <c r="K32" i="9"/>
  <c r="K35" i="9"/>
  <c r="N32" i="9"/>
  <c r="N35" i="9"/>
  <c r="M32" i="9"/>
  <c r="M35" i="9"/>
  <c r="H32" i="9"/>
  <c r="H35" i="9"/>
  <c r="G35" i="9"/>
  <c r="G32" i="9"/>
  <c r="Q35" i="9"/>
  <c r="Q32" i="9"/>
  <c r="J32" i="9"/>
  <c r="J35" i="9"/>
  <c r="S35" i="9"/>
  <c r="S32" i="9"/>
  <c r="P35" i="9"/>
  <c r="P32" i="9"/>
  <c r="T32" i="9"/>
  <c r="T35" i="9"/>
  <c r="D29" i="10"/>
  <c r="D30" i="10"/>
  <c r="D27" i="50"/>
  <c r="G27" i="50" s="1"/>
  <c r="I27" i="50" s="1"/>
  <c r="N39" i="9" l="1"/>
  <c r="E20" i="50"/>
  <c r="F20" i="50" s="1"/>
  <c r="Q39" i="9"/>
  <c r="E23" i="50"/>
  <c r="G39" i="9"/>
  <c r="C14" i="50"/>
  <c r="D14" i="50" s="1"/>
  <c r="M39" i="9"/>
  <c r="C20" i="50"/>
  <c r="D20" i="50" s="1"/>
  <c r="H39" i="9"/>
  <c r="E14" i="50"/>
  <c r="S39" i="9"/>
  <c r="C26" i="50"/>
  <c r="D26" i="50" s="1"/>
  <c r="J39" i="9"/>
  <c r="C17" i="50"/>
  <c r="K39" i="9"/>
  <c r="E17" i="50"/>
  <c r="F17" i="50" s="1"/>
  <c r="T39" i="9"/>
  <c r="E26" i="50"/>
  <c r="P39" i="9"/>
  <c r="C23" i="50"/>
  <c r="D23" i="50" s="1"/>
  <c r="F28" i="26"/>
  <c r="B10" i="26" s="1"/>
  <c r="D31" i="10"/>
  <c r="B7" i="26" s="1"/>
  <c r="F43" i="10"/>
  <c r="F42" i="10"/>
  <c r="D31" i="9"/>
  <c r="F14" i="50" l="1"/>
  <c r="H14" i="50" s="1"/>
  <c r="E29" i="50"/>
  <c r="H17" i="50"/>
  <c r="G14" i="50"/>
  <c r="G23" i="50"/>
  <c r="G26" i="50"/>
  <c r="F23" i="50"/>
  <c r="H23" i="50" s="1"/>
  <c r="C29" i="50"/>
  <c r="G20" i="50"/>
  <c r="D17" i="50"/>
  <c r="D29" i="50" s="1"/>
  <c r="D32" i="9"/>
  <c r="F49" i="9" s="1"/>
  <c r="F26" i="50"/>
  <c r="H26" i="50" s="1"/>
  <c r="H20" i="50"/>
  <c r="F29" i="8"/>
  <c r="F30" i="8"/>
  <c r="D33" i="10"/>
  <c r="B8" i="26" s="1"/>
  <c r="F48" i="10"/>
  <c r="I20" i="50" l="1"/>
  <c r="F29" i="50"/>
  <c r="F48" i="9"/>
  <c r="F55" i="9"/>
  <c r="I26" i="50"/>
  <c r="I23" i="50"/>
  <c r="G17" i="50"/>
  <c r="I17" i="50" s="1"/>
  <c r="I14" i="50"/>
  <c r="H29" i="50"/>
  <c r="D29" i="8"/>
  <c r="F47" i="8"/>
  <c r="D30" i="8"/>
  <c r="F52" i="10"/>
  <c r="L35" i="10"/>
  <c r="I35" i="10"/>
  <c r="F35" i="10"/>
  <c r="R35" i="10"/>
  <c r="O35" i="10"/>
  <c r="U35" i="10"/>
  <c r="E35" i="10"/>
  <c r="E30" i="8"/>
  <c r="E29" i="8"/>
  <c r="F31" i="8"/>
  <c r="F33" i="8" s="1"/>
  <c r="G55" i="13"/>
  <c r="G29" i="50" l="1"/>
  <c r="I29" i="50"/>
  <c r="E31" i="8"/>
  <c r="E33" i="8" s="1"/>
  <c r="F43" i="8"/>
  <c r="D31" i="8"/>
  <c r="B7" i="47" s="1"/>
  <c r="F42" i="8"/>
  <c r="G54" i="19"/>
  <c r="D33" i="8" l="1"/>
  <c r="F46" i="8"/>
  <c r="G42" i="18"/>
  <c r="G42" i="16"/>
  <c r="G48" i="19"/>
  <c r="E35" i="8" l="1"/>
  <c r="B8" i="47"/>
  <c r="I35" i="8"/>
  <c r="R35" i="8"/>
  <c r="O35" i="8"/>
  <c r="L35" i="8"/>
  <c r="U35" i="8"/>
  <c r="F50" i="8"/>
  <c r="F35" i="8"/>
  <c r="G52" i="19"/>
  <c r="G46" i="16"/>
  <c r="G45" i="18" l="1"/>
  <c r="B7" i="6" l="1"/>
  <c r="C7" i="6"/>
  <c r="D7" i="6"/>
  <c r="E7" i="6"/>
  <c r="F7" i="6"/>
  <c r="G7" i="6"/>
  <c r="H7" i="6"/>
  <c r="I7" i="6"/>
  <c r="J7" i="6"/>
  <c r="K7" i="6"/>
  <c r="L7" i="6"/>
  <c r="M7" i="6"/>
  <c r="N7" i="6"/>
  <c r="O7" i="6"/>
  <c r="P7" i="6"/>
  <c r="Q7" i="6"/>
  <c r="R7" i="6"/>
  <c r="S7" i="6"/>
  <c r="T7" i="6"/>
  <c r="U7" i="6"/>
  <c r="V7" i="6"/>
  <c r="W7" i="6"/>
  <c r="X7" i="6"/>
  <c r="Y7" i="6"/>
  <c r="Q42" i="5" l="1"/>
  <c r="N36" i="5"/>
  <c r="K36" i="5"/>
  <c r="H36" i="5"/>
  <c r="E42" i="5"/>
  <c r="B36" i="5"/>
  <c r="D82" i="2" l="1"/>
  <c r="F17" i="41" l="1"/>
  <c r="AQ8" i="6" s="1"/>
  <c r="E17" i="41"/>
  <c r="AQ7" i="6" s="1"/>
  <c r="I17" i="41" l="1"/>
  <c r="AQ11" i="6" s="1"/>
  <c r="H17" i="41"/>
  <c r="AQ10" i="6" s="1"/>
  <c r="G17" i="41"/>
  <c r="AQ9" i="6" s="1"/>
  <c r="I19" i="41" l="1"/>
  <c r="BO11" i="6" s="1"/>
  <c r="H19" i="41"/>
  <c r="BO10" i="6" s="1"/>
  <c r="G19" i="41"/>
  <c r="BO9" i="6" s="1"/>
  <c r="F19" i="41"/>
  <c r="BO8" i="6" s="1"/>
  <c r="E19" i="41"/>
  <c r="BO7" i="6" s="1"/>
  <c r="F40" i="13"/>
  <c r="C19" i="41"/>
  <c r="D19" i="41" l="1"/>
  <c r="D40" i="13"/>
  <c r="I17" i="23"/>
  <c r="AM11" i="6" s="1"/>
  <c r="F17" i="23"/>
  <c r="AM8" i="6" s="1"/>
  <c r="E17" i="23" l="1"/>
  <c r="AM7" i="6" s="1"/>
  <c r="G59" i="13"/>
  <c r="B19" i="41"/>
  <c r="H17" i="23"/>
  <c r="AM10" i="6" s="1"/>
  <c r="G17" i="23"/>
  <c r="AM9" i="6" s="1"/>
  <c r="D16" i="45" l="1"/>
  <c r="D16" i="25"/>
  <c r="C16" i="45" l="1"/>
  <c r="C16" i="25"/>
  <c r="E609" i="2" l="1"/>
  <c r="B16" i="45"/>
  <c r="AS2" i="7" s="1"/>
  <c r="E411" i="2"/>
  <c r="B16" i="25"/>
  <c r="AO2" i="7" s="1"/>
  <c r="G52" i="11" l="1"/>
  <c r="F51" i="9"/>
  <c r="G58" i="19" l="1"/>
  <c r="D18" i="25" l="1"/>
  <c r="Q22" i="5" l="1"/>
  <c r="Q21" i="5"/>
  <c r="Q20" i="5"/>
  <c r="Q19" i="5"/>
  <c r="Q18" i="5"/>
  <c r="Q17" i="5"/>
  <c r="Q16" i="5"/>
  <c r="Q15" i="5"/>
  <c r="Q14" i="5"/>
  <c r="N22" i="5"/>
  <c r="N21" i="5"/>
  <c r="N20" i="5"/>
  <c r="N19" i="5"/>
  <c r="N18" i="5"/>
  <c r="N17" i="5"/>
  <c r="N16" i="5"/>
  <c r="N15" i="5"/>
  <c r="N14" i="5"/>
  <c r="K22" i="5"/>
  <c r="K21" i="5"/>
  <c r="K20" i="5"/>
  <c r="K19" i="5"/>
  <c r="K18" i="5"/>
  <c r="K17" i="5"/>
  <c r="K16" i="5"/>
  <c r="K15" i="5"/>
  <c r="K14" i="5"/>
  <c r="H22" i="5"/>
  <c r="H21" i="5"/>
  <c r="H20" i="5"/>
  <c r="H19" i="5"/>
  <c r="H18" i="5"/>
  <c r="H17" i="5"/>
  <c r="H16" i="5"/>
  <c r="H15" i="5"/>
  <c r="H14" i="5"/>
  <c r="E22" i="5"/>
  <c r="E21" i="5"/>
  <c r="E20" i="5"/>
  <c r="E19" i="5"/>
  <c r="E18" i="5"/>
  <c r="E17" i="5"/>
  <c r="E16" i="5"/>
  <c r="E15" i="5"/>
  <c r="E14" i="5"/>
  <c r="B22" i="5"/>
  <c r="B21" i="5"/>
  <c r="B20" i="5"/>
  <c r="B19" i="5"/>
  <c r="B18" i="5"/>
  <c r="B17" i="5"/>
  <c r="B16" i="5"/>
  <c r="Q4" i="5"/>
  <c r="Q3" i="5"/>
  <c r="Q2" i="5"/>
  <c r="Q1" i="5"/>
  <c r="K29" i="5"/>
  <c r="K28" i="5"/>
  <c r="K27" i="5"/>
  <c r="K26" i="5"/>
  <c r="K25" i="5"/>
  <c r="K24" i="5"/>
  <c r="K23" i="5"/>
  <c r="K12" i="5"/>
  <c r="K11" i="5"/>
  <c r="K10" i="5"/>
  <c r="K9" i="5"/>
  <c r="K8" i="5"/>
  <c r="K4" i="5"/>
  <c r="K3" i="5"/>
  <c r="K2" i="5"/>
  <c r="K1" i="5"/>
  <c r="H29" i="5"/>
  <c r="H28" i="5"/>
  <c r="H27" i="5"/>
  <c r="H26" i="5"/>
  <c r="H25" i="5"/>
  <c r="H24" i="5"/>
  <c r="H23" i="5"/>
  <c r="H12" i="5"/>
  <c r="H11" i="5"/>
  <c r="H10" i="5"/>
  <c r="H9" i="5"/>
  <c r="H8" i="5"/>
  <c r="H4" i="5"/>
  <c r="H3" i="5"/>
  <c r="H2" i="5"/>
  <c r="H1" i="5"/>
  <c r="E35" i="5"/>
  <c r="E34" i="5"/>
  <c r="E29" i="5"/>
  <c r="E28" i="5"/>
  <c r="E27" i="5"/>
  <c r="E26" i="5"/>
  <c r="E25" i="5"/>
  <c r="E24" i="5"/>
  <c r="E23" i="5"/>
  <c r="E12" i="5"/>
  <c r="E11" i="5"/>
  <c r="E10" i="5"/>
  <c r="E9" i="5"/>
  <c r="E8" i="5"/>
  <c r="E4" i="5"/>
  <c r="E3" i="5"/>
  <c r="E2" i="5"/>
  <c r="E1" i="5"/>
  <c r="B1" i="5"/>
  <c r="B2" i="5"/>
  <c r="B3" i="5"/>
  <c r="B4" i="5"/>
  <c r="B29" i="5"/>
  <c r="B28" i="5"/>
  <c r="B27" i="5"/>
  <c r="B26" i="5"/>
  <c r="B25" i="5"/>
  <c r="B24" i="5"/>
  <c r="B23" i="5"/>
  <c r="B12" i="5"/>
  <c r="B14" i="5"/>
  <c r="B11" i="5"/>
  <c r="B10" i="5"/>
  <c r="B9" i="5"/>
  <c r="B8" i="5"/>
  <c r="E15" i="37" l="1"/>
  <c r="C15" i="37"/>
  <c r="E14" i="57"/>
  <c r="H14" i="57" s="1"/>
  <c r="C14" i="57"/>
  <c r="G14" i="57" s="1"/>
  <c r="C14" i="44"/>
  <c r="D14" i="44"/>
  <c r="H14" i="56"/>
  <c r="G14" i="56"/>
  <c r="C14" i="43"/>
  <c r="D14" i="43"/>
  <c r="C14" i="42"/>
  <c r="D14" i="42"/>
  <c r="C14" i="24"/>
  <c r="D14" i="24"/>
  <c r="I14" i="57" l="1"/>
  <c r="I14" i="55"/>
  <c r="I14" i="56"/>
  <c r="I14" i="54"/>
  <c r="H27" i="49"/>
  <c r="G27" i="49"/>
  <c r="H24" i="49"/>
  <c r="G24" i="49"/>
  <c r="I24" i="49" s="1"/>
  <c r="H21" i="49"/>
  <c r="G21" i="49"/>
  <c r="I21" i="49" s="1"/>
  <c r="H18" i="49"/>
  <c r="G18" i="49"/>
  <c r="I18" i="49" s="1"/>
  <c r="H15" i="49"/>
  <c r="G15" i="49"/>
  <c r="H27" i="48"/>
  <c r="G27" i="48"/>
  <c r="I27" i="48" s="1"/>
  <c r="H24" i="48"/>
  <c r="G24" i="48"/>
  <c r="H21" i="48"/>
  <c r="G21" i="48"/>
  <c r="I21" i="48" s="1"/>
  <c r="H18" i="48"/>
  <c r="G18" i="48"/>
  <c r="I18" i="48" s="1"/>
  <c r="G15" i="48"/>
  <c r="H15" i="48"/>
  <c r="G15" i="26"/>
  <c r="H27" i="26"/>
  <c r="G27" i="26"/>
  <c r="I27" i="26" s="1"/>
  <c r="H24" i="26"/>
  <c r="G24" i="26"/>
  <c r="H21" i="26"/>
  <c r="G21" i="26"/>
  <c r="H18" i="26"/>
  <c r="G18" i="26"/>
  <c r="I24" i="48" l="1"/>
  <c r="I27" i="49"/>
  <c r="I18" i="26"/>
  <c r="I15" i="48"/>
  <c r="I15" i="49"/>
  <c r="I21" i="26"/>
  <c r="I24" i="26"/>
  <c r="H27" i="47"/>
  <c r="G27" i="47"/>
  <c r="I27" i="47" s="1"/>
  <c r="H24" i="47"/>
  <c r="G24" i="47"/>
  <c r="H21" i="47"/>
  <c r="G21" i="47"/>
  <c r="H18" i="47"/>
  <c r="G18" i="47"/>
  <c r="H15" i="47"/>
  <c r="G15" i="47"/>
  <c r="I15" i="47" s="1"/>
  <c r="I24" i="47" l="1"/>
  <c r="I21" i="47"/>
  <c r="I18" i="47"/>
  <c r="I15" i="40"/>
  <c r="AP11" i="6" s="1"/>
  <c r="H15" i="40"/>
  <c r="AP10" i="6" s="1"/>
  <c r="G15" i="40"/>
  <c r="AP9" i="6" s="1"/>
  <c r="F15" i="40"/>
  <c r="AP8" i="6" s="1"/>
  <c r="E15" i="40"/>
  <c r="AP7" i="6" s="1"/>
  <c r="D15" i="40"/>
  <c r="I15" i="39"/>
  <c r="AO11" i="6" s="1"/>
  <c r="H15" i="39"/>
  <c r="AO10" i="6" s="1"/>
  <c r="G15" i="39"/>
  <c r="AO9" i="6" s="1"/>
  <c r="F15" i="39"/>
  <c r="AO8" i="6" s="1"/>
  <c r="E15" i="39"/>
  <c r="AO7" i="6" s="1"/>
  <c r="D15" i="39"/>
  <c r="I15" i="38"/>
  <c r="AN11" i="6" s="1"/>
  <c r="H15" i="38"/>
  <c r="AN10" i="6" s="1"/>
  <c r="G15" i="38"/>
  <c r="AN9" i="6" s="1"/>
  <c r="F15" i="38"/>
  <c r="AN8" i="6" s="1"/>
  <c r="D15" i="38"/>
  <c r="C15" i="38"/>
  <c r="D15" i="22"/>
  <c r="I15" i="22"/>
  <c r="AL11" i="6" s="1"/>
  <c r="H15" i="22"/>
  <c r="AL10" i="6" s="1"/>
  <c r="G15" i="22"/>
  <c r="AL9" i="6" s="1"/>
  <c r="F15" i="22"/>
  <c r="AL8" i="6" s="1"/>
  <c r="E15" i="22"/>
  <c r="AL7" i="6" s="1"/>
  <c r="C15" i="39" l="1"/>
  <c r="E509" i="2"/>
  <c r="B14" i="43"/>
  <c r="AQ2" i="7" s="1"/>
  <c r="Q36" i="5"/>
  <c r="E560" i="2"/>
  <c r="B14" i="44"/>
  <c r="AR2" i="7" s="1"/>
  <c r="B14" i="42"/>
  <c r="AP2" i="7" s="1"/>
  <c r="E460" i="2"/>
  <c r="H15" i="26"/>
  <c r="I15" i="26" s="1"/>
  <c r="E15" i="38"/>
  <c r="AN7" i="6" s="1"/>
  <c r="C15" i="22"/>
  <c r="C16" i="21"/>
  <c r="B14" i="24"/>
  <c r="AN2" i="7" s="1"/>
  <c r="E362" i="2"/>
  <c r="C15" i="40"/>
  <c r="C26" i="21" l="1"/>
  <c r="K34" i="5"/>
  <c r="C31" i="21"/>
  <c r="N34" i="5"/>
  <c r="C21" i="21"/>
  <c r="H34" i="5"/>
  <c r="B15" i="40"/>
  <c r="H560" i="2"/>
  <c r="B15" i="39"/>
  <c r="H509" i="2"/>
  <c r="H460" i="2"/>
  <c r="B15" i="38"/>
  <c r="H362" i="2"/>
  <c r="B15" i="22"/>
  <c r="B34" i="5"/>
  <c r="C11" i="21"/>
  <c r="C63" i="20" l="1"/>
  <c r="N35" i="5"/>
  <c r="C50" i="20"/>
  <c r="K35" i="5"/>
  <c r="C37" i="20"/>
  <c r="H35" i="5"/>
  <c r="C11" i="20"/>
  <c r="B35" i="5"/>
  <c r="G53" i="15" l="1"/>
  <c r="BI11" i="6" l="1"/>
  <c r="BC11" i="6"/>
  <c r="BI10" i="6"/>
  <c r="BC10" i="6"/>
  <c r="BI9" i="6"/>
  <c r="BC9" i="6"/>
  <c r="BI8" i="6"/>
  <c r="BC8" i="6"/>
  <c r="BI7" i="6"/>
  <c r="BC7" i="6"/>
  <c r="D17" i="41"/>
  <c r="D13" i="44" l="1"/>
  <c r="D13" i="42"/>
  <c r="Q40" i="5"/>
  <c r="Q41" i="5"/>
  <c r="G48" i="13"/>
  <c r="G53" i="13"/>
  <c r="G54" i="13"/>
  <c r="G51" i="13"/>
  <c r="G52" i="13"/>
  <c r="G50" i="13"/>
  <c r="G49" i="13"/>
  <c r="G46" i="13"/>
  <c r="F18" i="41" l="1"/>
  <c r="I18" i="41"/>
  <c r="J84" i="20"/>
  <c r="C26" i="52"/>
  <c r="G16" i="41"/>
  <c r="AK9" i="6" s="1"/>
  <c r="G18" i="41"/>
  <c r="H18" i="41"/>
  <c r="D16" i="41"/>
  <c r="I35" i="13"/>
  <c r="I39" i="13" s="1"/>
  <c r="C15" i="45"/>
  <c r="H16" i="41"/>
  <c r="AK10" i="6" s="1"/>
  <c r="J83" i="20"/>
  <c r="F16" i="41"/>
  <c r="AK8" i="6" s="1"/>
  <c r="J81" i="20"/>
  <c r="C17" i="41"/>
  <c r="C13" i="43"/>
  <c r="C13" i="44"/>
  <c r="D13" i="43"/>
  <c r="C15" i="43"/>
  <c r="D17" i="45"/>
  <c r="D15" i="45"/>
  <c r="C17" i="45"/>
  <c r="D15" i="44"/>
  <c r="C13" i="42"/>
  <c r="D15" i="42"/>
  <c r="D17" i="25"/>
  <c r="F56" i="13"/>
  <c r="D15" i="25"/>
  <c r="C15" i="25"/>
  <c r="C17" i="25"/>
  <c r="AW9" i="6" l="1"/>
  <c r="D26" i="52"/>
  <c r="C29" i="52"/>
  <c r="B9" i="52" s="1"/>
  <c r="AW8" i="6"/>
  <c r="AW10" i="6"/>
  <c r="AW11" i="6"/>
  <c r="D39" i="13"/>
  <c r="B8" i="52" s="1"/>
  <c r="E35" i="13"/>
  <c r="E39" i="13" s="1"/>
  <c r="D18" i="41"/>
  <c r="I16" i="41"/>
  <c r="AK11" i="6" s="1"/>
  <c r="J82" i="20"/>
  <c r="E18" i="41"/>
  <c r="F55" i="13"/>
  <c r="G57" i="19"/>
  <c r="B15" i="45"/>
  <c r="AM2" i="7" s="1"/>
  <c r="L607" i="2"/>
  <c r="C15" i="44"/>
  <c r="G48" i="18"/>
  <c r="G50" i="16"/>
  <c r="G57" i="15"/>
  <c r="G50" i="17"/>
  <c r="B13" i="44"/>
  <c r="AL2" i="7" s="1"/>
  <c r="B17" i="41"/>
  <c r="H609" i="2"/>
  <c r="L558" i="2"/>
  <c r="D15" i="43"/>
  <c r="L360" i="2"/>
  <c r="G48" i="14"/>
  <c r="E507" i="2"/>
  <c r="B15" i="43"/>
  <c r="B13" i="43"/>
  <c r="AK2" i="7" s="1"/>
  <c r="L507" i="2"/>
  <c r="E558" i="2"/>
  <c r="B15" i="44"/>
  <c r="B13" i="42"/>
  <c r="AJ2" i="7" s="1"/>
  <c r="L458" i="2"/>
  <c r="C15" i="42"/>
  <c r="B15" i="25"/>
  <c r="AI2" i="7" s="1"/>
  <c r="BG9" i="6"/>
  <c r="BB8" i="6"/>
  <c r="BG11" i="6"/>
  <c r="BA8" i="6"/>
  <c r="BG7" i="6"/>
  <c r="G47" i="10"/>
  <c r="G45" i="10"/>
  <c r="G44" i="10"/>
  <c r="G42" i="10"/>
  <c r="L409" i="2"/>
  <c r="I11" i="40"/>
  <c r="BH7" i="6"/>
  <c r="G52" i="10"/>
  <c r="G43" i="10"/>
  <c r="G40" i="10"/>
  <c r="G46" i="10"/>
  <c r="G48" i="10"/>
  <c r="BB7" i="6"/>
  <c r="BA7" i="6"/>
  <c r="G26" i="52" l="1"/>
  <c r="D29" i="52"/>
  <c r="C17" i="43"/>
  <c r="AE2" i="7"/>
  <c r="D17" i="44"/>
  <c r="AF2" i="7"/>
  <c r="AW7" i="6"/>
  <c r="I26" i="52"/>
  <c r="I29" i="52" s="1"/>
  <c r="G29" i="52"/>
  <c r="C17" i="44"/>
  <c r="D17" i="43"/>
  <c r="E41" i="13"/>
  <c r="R41" i="13"/>
  <c r="O41" i="13"/>
  <c r="L41" i="13"/>
  <c r="I41" i="13"/>
  <c r="F41" i="13"/>
  <c r="U41" i="13"/>
  <c r="F59" i="13"/>
  <c r="C17" i="23"/>
  <c r="D17" i="23"/>
  <c r="F54" i="13"/>
  <c r="C16" i="41"/>
  <c r="E16" i="41"/>
  <c r="J80" i="20"/>
  <c r="N607" i="2"/>
  <c r="B16" i="41"/>
  <c r="G58" i="13"/>
  <c r="BE7" i="6"/>
  <c r="AX7" i="6"/>
  <c r="C18" i="41"/>
  <c r="B17" i="23"/>
  <c r="E409" i="2"/>
  <c r="B17" i="25"/>
  <c r="AC2" i="7" s="1"/>
  <c r="B17" i="45"/>
  <c r="AG2" i="7" s="1"/>
  <c r="E607" i="2"/>
  <c r="E458" i="2"/>
  <c r="B15" i="42"/>
  <c r="C17" i="42" s="1"/>
  <c r="E360" i="2"/>
  <c r="B31" i="5" s="1"/>
  <c r="BB10" i="6"/>
  <c r="BH10" i="6"/>
  <c r="BH9" i="6"/>
  <c r="BH11" i="6"/>
  <c r="BB9" i="6"/>
  <c r="BH8" i="6"/>
  <c r="BB11" i="6"/>
  <c r="BA11" i="6"/>
  <c r="BA10" i="6"/>
  <c r="BA9" i="6"/>
  <c r="BG8" i="6"/>
  <c r="BF11" i="6"/>
  <c r="AZ11" i="6"/>
  <c r="BF10" i="6"/>
  <c r="AZ10" i="6"/>
  <c r="G49" i="10"/>
  <c r="BF9" i="6"/>
  <c r="BF8" i="6"/>
  <c r="BE11" i="6"/>
  <c r="BE10" i="6"/>
  <c r="BE9" i="6"/>
  <c r="BE8" i="6"/>
  <c r="BD11" i="6"/>
  <c r="AX11" i="6"/>
  <c r="BD10" i="6"/>
  <c r="AX10" i="6"/>
  <c r="BD9" i="6"/>
  <c r="BD8" i="6"/>
  <c r="BF7" i="6"/>
  <c r="AZ7" i="6"/>
  <c r="W11" i="6"/>
  <c r="D17" i="42" l="1"/>
  <c r="AD2" i="7"/>
  <c r="C19" i="25"/>
  <c r="D19" i="25"/>
  <c r="C19" i="45"/>
  <c r="D19" i="45"/>
  <c r="AY7" i="6"/>
  <c r="G16" i="39"/>
  <c r="BD7" i="6"/>
  <c r="AX8" i="6"/>
  <c r="AX9" i="6"/>
  <c r="B18" i="41"/>
  <c r="H607" i="2"/>
  <c r="BG10" i="6"/>
  <c r="AZ9" i="6"/>
  <c r="AZ8" i="6"/>
  <c r="AY11" i="6"/>
  <c r="AY10" i="6"/>
  <c r="AY9" i="6"/>
  <c r="AY8" i="6"/>
  <c r="B1" i="37"/>
  <c r="B1" i="57"/>
  <c r="B1" i="52"/>
  <c r="B1" i="49"/>
  <c r="B1" i="48"/>
  <c r="B1" i="26"/>
  <c r="H20" i="41" l="1"/>
  <c r="G20" i="41"/>
  <c r="I20" i="41"/>
  <c r="F20" i="41"/>
  <c r="E20" i="41"/>
  <c r="D20" i="41"/>
  <c r="AU9" i="6"/>
  <c r="C20" i="41"/>
  <c r="G50" i="12"/>
  <c r="F47" i="12"/>
  <c r="I16" i="39"/>
  <c r="F16" i="39"/>
  <c r="D16" i="39"/>
  <c r="E16" i="39"/>
  <c r="H16" i="39"/>
  <c r="E16" i="22"/>
  <c r="E14" i="22"/>
  <c r="AF7" i="6" s="1"/>
  <c r="C16" i="39"/>
  <c r="Q39" i="5"/>
  <c r="Q38" i="5"/>
  <c r="G53" i="19"/>
  <c r="G51" i="19"/>
  <c r="G50" i="19"/>
  <c r="G49" i="19"/>
  <c r="G47" i="19"/>
  <c r="G45" i="19"/>
  <c r="G44" i="18"/>
  <c r="G43" i="18"/>
  <c r="G39" i="18"/>
  <c r="G49" i="18"/>
  <c r="G51" i="16"/>
  <c r="G47" i="16"/>
  <c r="G45" i="16"/>
  <c r="G44" i="16"/>
  <c r="G43" i="16"/>
  <c r="G41" i="16"/>
  <c r="G39" i="16"/>
  <c r="AU8" i="6" l="1"/>
  <c r="AU11" i="6"/>
  <c r="AR7" i="6"/>
  <c r="AU10" i="6"/>
  <c r="AU7" i="6"/>
  <c r="H507" i="2"/>
  <c r="B16" i="39"/>
  <c r="G18" i="39" s="1"/>
  <c r="G51" i="17"/>
  <c r="G46" i="17"/>
  <c r="G47" i="17"/>
  <c r="G45" i="17"/>
  <c r="G44" i="17"/>
  <c r="G43" i="17"/>
  <c r="G42" i="17"/>
  <c r="G41" i="17"/>
  <c r="G39" i="17"/>
  <c r="E18" i="39" l="1"/>
  <c r="H18" i="39"/>
  <c r="D18" i="39"/>
  <c r="C18" i="39"/>
  <c r="I18" i="39"/>
  <c r="F18" i="39"/>
  <c r="H458" i="2"/>
  <c r="B1" i="50"/>
  <c r="B1" i="47" l="1"/>
  <c r="Q34" i="5"/>
  <c r="Q35" i="5"/>
  <c r="B1" i="56" l="1"/>
  <c r="B1" i="55"/>
  <c r="C16" i="42"/>
  <c r="D16" i="42"/>
  <c r="B1" i="33" l="1"/>
  <c r="B1" i="54"/>
  <c r="G45" i="14"/>
  <c r="G44" i="14"/>
  <c r="G43" i="14"/>
  <c r="G42" i="14"/>
  <c r="G41" i="14"/>
  <c r="G39" i="14"/>
  <c r="N1" i="5" l="1"/>
  <c r="C12" i="45" l="1"/>
  <c r="D12" i="45"/>
  <c r="C11" i="45"/>
  <c r="D11" i="45"/>
  <c r="F51" i="13"/>
  <c r="G50" i="8" l="1"/>
  <c r="G46" i="8"/>
  <c r="G45" i="8"/>
  <c r="G44" i="8"/>
  <c r="G43" i="8"/>
  <c r="G42" i="8"/>
  <c r="G40" i="8"/>
  <c r="C18" i="25"/>
  <c r="C12" i="25"/>
  <c r="D12" i="25"/>
  <c r="C11" i="25"/>
  <c r="D11" i="25"/>
  <c r="E39" i="5"/>
  <c r="G52" i="15"/>
  <c r="G51" i="15"/>
  <c r="G50" i="15"/>
  <c r="G49" i="15"/>
  <c r="G45" i="15"/>
  <c r="E38" i="5" l="1"/>
  <c r="G54" i="15"/>
  <c r="B18" i="25"/>
  <c r="BG2" i="7" s="1"/>
  <c r="G58" i="15"/>
  <c r="B12" i="25"/>
  <c r="BM2" i="7" s="1"/>
  <c r="B11" i="25"/>
  <c r="BL2" i="7" s="1"/>
  <c r="E36" i="5" l="1"/>
  <c r="BH2" i="25"/>
  <c r="G49" i="14"/>
  <c r="B15" i="5" l="1"/>
  <c r="A48" i="5"/>
  <c r="A49" i="5"/>
  <c r="A50" i="5"/>
  <c r="A51" i="5"/>
  <c r="Q7" i="5" l="1"/>
  <c r="N7" i="5"/>
  <c r="K7" i="5"/>
  <c r="H7" i="5"/>
  <c r="E7" i="5"/>
  <c r="B7" i="5"/>
  <c r="Q6" i="5"/>
  <c r="N6" i="5"/>
  <c r="K6" i="5"/>
  <c r="H6" i="5"/>
  <c r="E6" i="5"/>
  <c r="B6" i="5"/>
  <c r="G84" i="20" l="1"/>
  <c r="G83" i="20"/>
  <c r="G82" i="20"/>
  <c r="G81" i="20"/>
  <c r="G80" i="20"/>
  <c r="G71" i="20"/>
  <c r="G70" i="20"/>
  <c r="G69" i="20"/>
  <c r="G68" i="20"/>
  <c r="G67" i="20"/>
  <c r="G58" i="20" l="1"/>
  <c r="G57" i="20"/>
  <c r="G56" i="20"/>
  <c r="G55" i="20"/>
  <c r="G54" i="20"/>
  <c r="G30" i="20"/>
  <c r="G31" i="20"/>
  <c r="G32" i="20"/>
  <c r="G19" i="20"/>
  <c r="G45" i="20"/>
  <c r="G44" i="20"/>
  <c r="G43" i="20"/>
  <c r="G42" i="20"/>
  <c r="G41" i="20"/>
  <c r="B19" i="20" l="1"/>
  <c r="G29" i="20"/>
  <c r="G28" i="20"/>
  <c r="B84" i="20"/>
  <c r="B83" i="20"/>
  <c r="B82" i="20"/>
  <c r="B81" i="20"/>
  <c r="B80" i="20"/>
  <c r="B71" i="20"/>
  <c r="B70" i="20"/>
  <c r="B69" i="20"/>
  <c r="B68" i="20"/>
  <c r="B67" i="20"/>
  <c r="B58" i="20"/>
  <c r="B57" i="20"/>
  <c r="B56" i="20"/>
  <c r="B55" i="20"/>
  <c r="B54" i="20"/>
  <c r="B45" i="20"/>
  <c r="B44" i="20"/>
  <c r="B43" i="20"/>
  <c r="B42" i="20"/>
  <c r="B41" i="20"/>
  <c r="B32" i="20"/>
  <c r="B31" i="20"/>
  <c r="B30" i="20"/>
  <c r="B29" i="20"/>
  <c r="B28" i="20"/>
  <c r="T13" i="13"/>
  <c r="S13" i="13"/>
  <c r="Q13" i="13"/>
  <c r="P13" i="13"/>
  <c r="N13" i="13"/>
  <c r="M13" i="13"/>
  <c r="K13" i="13"/>
  <c r="J13" i="13"/>
  <c r="A18" i="52" s="1"/>
  <c r="H13" i="13"/>
  <c r="G13" i="13"/>
  <c r="T13" i="12"/>
  <c r="I9" i="40" s="1"/>
  <c r="S13" i="12"/>
  <c r="Q13" i="12"/>
  <c r="H9" i="40" s="1"/>
  <c r="P13" i="12"/>
  <c r="N13" i="12"/>
  <c r="G9" i="40" s="1"/>
  <c r="M13" i="12"/>
  <c r="K13" i="12"/>
  <c r="F9" i="40" s="1"/>
  <c r="J13" i="12"/>
  <c r="H13" i="12"/>
  <c r="E9" i="40" s="1"/>
  <c r="G13" i="12"/>
  <c r="T13" i="11"/>
  <c r="I9" i="39" s="1"/>
  <c r="S13" i="11"/>
  <c r="Q13" i="11"/>
  <c r="H9" i="39" s="1"/>
  <c r="P13" i="11"/>
  <c r="N13" i="11"/>
  <c r="G9" i="39" s="1"/>
  <c r="M13" i="11"/>
  <c r="K13" i="11"/>
  <c r="F9" i="39" s="1"/>
  <c r="J13" i="11"/>
  <c r="H13" i="11"/>
  <c r="G13" i="11"/>
  <c r="T13" i="10"/>
  <c r="S13" i="10"/>
  <c r="A26" i="26" s="1"/>
  <c r="Q13" i="10"/>
  <c r="P13" i="10"/>
  <c r="A23" i="26" s="1"/>
  <c r="N13" i="10"/>
  <c r="M13" i="10"/>
  <c r="A20" i="26" s="1"/>
  <c r="K13" i="10"/>
  <c r="F9" i="38" s="1"/>
  <c r="J13" i="10"/>
  <c r="H13" i="10"/>
  <c r="E9" i="38" s="1"/>
  <c r="G13" i="10"/>
  <c r="N13" i="9"/>
  <c r="G9" i="23" s="1"/>
  <c r="C5" i="20"/>
  <c r="A25" i="26" l="1"/>
  <c r="I9" i="38"/>
  <c r="E9" i="39"/>
  <c r="A13" i="48"/>
  <c r="A19" i="26"/>
  <c r="G9" i="38"/>
  <c r="A22" i="26"/>
  <c r="H9" i="38"/>
  <c r="Y11" i="6"/>
  <c r="Y10" i="6"/>
  <c r="Y9" i="6"/>
  <c r="Y8" i="6"/>
  <c r="X11" i="6"/>
  <c r="X10" i="6"/>
  <c r="X9" i="6"/>
  <c r="X8" i="6"/>
  <c r="W10" i="6"/>
  <c r="W9" i="6"/>
  <c r="W8" i="6"/>
  <c r="V11" i="6"/>
  <c r="V10" i="6"/>
  <c r="V9" i="6"/>
  <c r="V8" i="6"/>
  <c r="U11" i="6"/>
  <c r="U10" i="6"/>
  <c r="U9" i="6"/>
  <c r="U8" i="6"/>
  <c r="T11" i="6"/>
  <c r="T10" i="6"/>
  <c r="T9" i="6"/>
  <c r="T8" i="6"/>
  <c r="S11" i="6"/>
  <c r="S10" i="6"/>
  <c r="S9" i="6"/>
  <c r="S8" i="6"/>
  <c r="R11" i="6"/>
  <c r="R10" i="6"/>
  <c r="R9" i="6"/>
  <c r="R8" i="6"/>
  <c r="Q11" i="6"/>
  <c r="Q10" i="6"/>
  <c r="Q9" i="6"/>
  <c r="Q8" i="6"/>
  <c r="P11" i="6"/>
  <c r="P10" i="6"/>
  <c r="P9" i="6"/>
  <c r="P8" i="6"/>
  <c r="O11" i="6"/>
  <c r="O10" i="6"/>
  <c r="O9" i="6"/>
  <c r="O8" i="6"/>
  <c r="N11" i="6"/>
  <c r="N10" i="6"/>
  <c r="N9" i="6"/>
  <c r="N8" i="6"/>
  <c r="M11" i="6"/>
  <c r="M9" i="6"/>
  <c r="M10" i="6"/>
  <c r="M8" i="6"/>
  <c r="L11" i="6"/>
  <c r="L10" i="6"/>
  <c r="L9" i="6"/>
  <c r="L8" i="6"/>
  <c r="K11" i="6"/>
  <c r="K10" i="6"/>
  <c r="K9" i="6"/>
  <c r="K8" i="6"/>
  <c r="J10" i="6"/>
  <c r="J11" i="6"/>
  <c r="J9" i="6"/>
  <c r="J8" i="6"/>
  <c r="I11" i="6"/>
  <c r="I10" i="6"/>
  <c r="I9" i="6"/>
  <c r="I8" i="6"/>
  <c r="H11" i="6"/>
  <c r="H10" i="6"/>
  <c r="H9" i="6"/>
  <c r="H8" i="6"/>
  <c r="G10" i="6"/>
  <c r="G11" i="6"/>
  <c r="G9" i="6"/>
  <c r="G8" i="6"/>
  <c r="F11" i="6"/>
  <c r="F10" i="6"/>
  <c r="F9" i="6"/>
  <c r="F8" i="6"/>
  <c r="E11" i="6"/>
  <c r="E10" i="6"/>
  <c r="E9" i="6"/>
  <c r="E8" i="6"/>
  <c r="D11" i="6"/>
  <c r="D10" i="6"/>
  <c r="D9" i="6"/>
  <c r="D8" i="6"/>
  <c r="C11" i="6"/>
  <c r="C10" i="6"/>
  <c r="C9" i="6"/>
  <c r="C8" i="6"/>
  <c r="B11" i="6"/>
  <c r="B10" i="6"/>
  <c r="B9" i="6"/>
  <c r="B8" i="6"/>
  <c r="B7" i="41" l="1"/>
  <c r="D8" i="19"/>
  <c r="D8" i="18"/>
  <c r="G15" i="37" l="1"/>
  <c r="H15" i="37"/>
  <c r="H14" i="33"/>
  <c r="G14" i="33"/>
  <c r="I14" i="33" s="1"/>
  <c r="I15" i="37" l="1"/>
  <c r="C18" i="45"/>
  <c r="D18" i="45"/>
  <c r="C16" i="44"/>
  <c r="D16" i="44"/>
  <c r="C16" i="43"/>
  <c r="D16" i="43"/>
  <c r="C16" i="24" l="1"/>
  <c r="D16" i="24"/>
  <c r="A1" i="45"/>
  <c r="A1" i="44"/>
  <c r="A1" i="43"/>
  <c r="A1" i="42"/>
  <c r="B7" i="39" l="1"/>
  <c r="B7" i="38"/>
  <c r="A1" i="41" l="1"/>
  <c r="A1" i="40"/>
  <c r="B15" i="20"/>
  <c r="A1" i="39"/>
  <c r="A1" i="38"/>
  <c r="C6" i="20" l="1"/>
  <c r="B7" i="22" l="1"/>
  <c r="D10" i="19"/>
  <c r="D9" i="19"/>
  <c r="D10" i="18"/>
  <c r="A13" i="57" s="1"/>
  <c r="D9" i="18"/>
  <c r="A12" i="57" s="1"/>
  <c r="D10" i="17"/>
  <c r="A13" i="56" s="1"/>
  <c r="D9" i="17"/>
  <c r="A12" i="56" s="1"/>
  <c r="D10" i="16"/>
  <c r="A13" i="55" s="1"/>
  <c r="D9" i="16"/>
  <c r="D10" i="15"/>
  <c r="D9" i="15"/>
  <c r="D10" i="14"/>
  <c r="D9" i="14"/>
  <c r="B3" i="54" s="1"/>
  <c r="D8" i="17"/>
  <c r="B3" i="56" s="1"/>
  <c r="D8" i="16"/>
  <c r="D8" i="15"/>
  <c r="D8" i="14"/>
  <c r="E6" i="19"/>
  <c r="E6" i="18"/>
  <c r="E6" i="17"/>
  <c r="E6" i="16"/>
  <c r="E6" i="15"/>
  <c r="E6" i="14"/>
  <c r="D8" i="10"/>
  <c r="D8" i="12"/>
  <c r="C60" i="20" s="1"/>
  <c r="D8" i="11"/>
  <c r="B4" i="48" s="1"/>
  <c r="D9" i="12"/>
  <c r="B3" i="49" s="1"/>
  <c r="D8" i="13"/>
  <c r="B4" i="52" s="1"/>
  <c r="D8" i="9"/>
  <c r="D11" i="13"/>
  <c r="B5" i="22" s="1"/>
  <c r="D10" i="13"/>
  <c r="D9" i="13"/>
  <c r="D11" i="12"/>
  <c r="B6" i="49" s="1"/>
  <c r="D10" i="12"/>
  <c r="B5" i="49" s="1"/>
  <c r="D11" i="11"/>
  <c r="B6" i="48" s="1"/>
  <c r="D10" i="11"/>
  <c r="B5" i="48" s="1"/>
  <c r="D9" i="11"/>
  <c r="B3" i="48" s="1"/>
  <c r="D11" i="10"/>
  <c r="B6" i="26" s="1"/>
  <c r="D10" i="10"/>
  <c r="B5" i="26" s="1"/>
  <c r="D9" i="10"/>
  <c r="B3" i="26" s="1"/>
  <c r="D11" i="9"/>
  <c r="D10" i="9"/>
  <c r="D9" i="9"/>
  <c r="B3" i="23" s="1"/>
  <c r="E6" i="13"/>
  <c r="E6" i="12"/>
  <c r="E6" i="11"/>
  <c r="E6" i="10"/>
  <c r="E6" i="9"/>
  <c r="A27" i="52"/>
  <c r="A24" i="52"/>
  <c r="A21" i="52"/>
  <c r="A25" i="49"/>
  <c r="A26" i="49"/>
  <c r="A22" i="49"/>
  <c r="A23" i="49"/>
  <c r="A19" i="49"/>
  <c r="A20" i="49"/>
  <c r="A16" i="49"/>
  <c r="A17" i="49"/>
  <c r="A13" i="49"/>
  <c r="A14" i="49"/>
  <c r="A25" i="48"/>
  <c r="A26" i="48"/>
  <c r="A22" i="48"/>
  <c r="A23" i="48"/>
  <c r="A19" i="48"/>
  <c r="A20" i="48"/>
  <c r="A16" i="48"/>
  <c r="A17" i="48"/>
  <c r="A14" i="48"/>
  <c r="A16" i="26"/>
  <c r="A17" i="26"/>
  <c r="T13" i="9"/>
  <c r="S13" i="9"/>
  <c r="A27" i="50" s="1"/>
  <c r="Q13" i="9"/>
  <c r="P13" i="9"/>
  <c r="A24" i="50" s="1"/>
  <c r="A20" i="50"/>
  <c r="M13" i="9"/>
  <c r="A21" i="50" s="1"/>
  <c r="K13" i="9"/>
  <c r="J13" i="9"/>
  <c r="A18" i="50" s="1"/>
  <c r="H13" i="9"/>
  <c r="G13" i="9"/>
  <c r="A15" i="50" s="1"/>
  <c r="K13" i="8"/>
  <c r="A16" i="47" s="1"/>
  <c r="J13" i="8"/>
  <c r="A17" i="47" s="1"/>
  <c r="H13" i="8"/>
  <c r="G13" i="8"/>
  <c r="A14" i="47" s="1"/>
  <c r="M13" i="8"/>
  <c r="A20" i="47" s="1"/>
  <c r="N13" i="8"/>
  <c r="A19" i="47" s="1"/>
  <c r="P13" i="8"/>
  <c r="A23" i="47" s="1"/>
  <c r="Q13" i="8"/>
  <c r="A22" i="47" s="1"/>
  <c r="S13" i="8"/>
  <c r="A26" i="47" s="1"/>
  <c r="T13" i="8"/>
  <c r="A25" i="47" s="1"/>
  <c r="A14" i="50" l="1"/>
  <c r="E9" i="23"/>
  <c r="A17" i="50"/>
  <c r="F9" i="23"/>
  <c r="A23" i="50"/>
  <c r="H9" i="23"/>
  <c r="A26" i="50"/>
  <c r="I9" i="23"/>
  <c r="B6" i="24"/>
  <c r="B5" i="54"/>
  <c r="A12" i="55"/>
  <c r="B5" i="50"/>
  <c r="B4" i="23"/>
  <c r="B4" i="26"/>
  <c r="C34" i="20"/>
  <c r="A15" i="52"/>
  <c r="B4" i="33"/>
  <c r="B4" i="25"/>
  <c r="B4" i="55"/>
  <c r="B3" i="42"/>
  <c r="B3" i="52"/>
  <c r="B3" i="41"/>
  <c r="B3" i="40"/>
  <c r="B5" i="55"/>
  <c r="B4" i="42"/>
  <c r="A17" i="52"/>
  <c r="F9" i="41"/>
  <c r="F9" i="22"/>
  <c r="B3" i="50"/>
  <c r="B4" i="56"/>
  <c r="B3" i="43"/>
  <c r="B5" i="56"/>
  <c r="B4" i="43"/>
  <c r="A20" i="52"/>
  <c r="G9" i="22"/>
  <c r="G9" i="41"/>
  <c r="B4" i="57"/>
  <c r="B3" i="44"/>
  <c r="B5" i="57"/>
  <c r="B4" i="44"/>
  <c r="A13" i="26"/>
  <c r="A23" i="52"/>
  <c r="H9" i="22"/>
  <c r="H9" i="41"/>
  <c r="B4" i="37"/>
  <c r="B3" i="45"/>
  <c r="B3" i="33"/>
  <c r="B3" i="25"/>
  <c r="B5" i="37"/>
  <c r="B4" i="45"/>
  <c r="A14" i="52"/>
  <c r="E9" i="41"/>
  <c r="E9" i="22"/>
  <c r="A14" i="26"/>
  <c r="A26" i="52"/>
  <c r="I9" i="22"/>
  <c r="I9" i="41"/>
  <c r="A12" i="54"/>
  <c r="B3" i="24"/>
  <c r="B4" i="54"/>
  <c r="A13" i="54"/>
  <c r="B4" i="24"/>
  <c r="B3" i="22"/>
  <c r="B6" i="25"/>
  <c r="B2" i="33"/>
  <c r="B4" i="49"/>
  <c r="B7" i="40"/>
  <c r="B6" i="43"/>
  <c r="B3" i="37"/>
  <c r="B6" i="45"/>
  <c r="B3" i="57"/>
  <c r="B6" i="44"/>
  <c r="B3" i="55"/>
  <c r="B6" i="42"/>
  <c r="B4" i="50"/>
  <c r="B7" i="23"/>
  <c r="B6" i="50"/>
  <c r="B5" i="23"/>
  <c r="B6" i="52"/>
  <c r="B5" i="41"/>
  <c r="B5" i="39"/>
  <c r="B5" i="38"/>
  <c r="B5" i="40"/>
  <c r="A13" i="47"/>
  <c r="B5" i="52"/>
  <c r="B4" i="41"/>
  <c r="B4" i="40"/>
  <c r="B3" i="39"/>
  <c r="B3" i="38"/>
  <c r="B4" i="39"/>
  <c r="B4" i="38"/>
  <c r="B4" i="22"/>
  <c r="D11" i="8"/>
  <c r="B6" i="47" s="1"/>
  <c r="D10" i="8"/>
  <c r="B5" i="47" s="1"/>
  <c r="D9" i="8"/>
  <c r="D8" i="8"/>
  <c r="E6" i="8"/>
  <c r="C33" i="21"/>
  <c r="C28" i="21"/>
  <c r="C23" i="21"/>
  <c r="C18" i="21"/>
  <c r="C13" i="21"/>
  <c r="C8" i="21"/>
  <c r="B3" i="47" l="1"/>
  <c r="B4" i="47"/>
  <c r="B2" i="6"/>
  <c r="A7" i="6" s="1"/>
  <c r="A9" i="6" l="1"/>
  <c r="A8" i="6"/>
  <c r="A10" i="6"/>
  <c r="A11" i="6"/>
  <c r="Q29" i="5"/>
  <c r="Q28" i="5"/>
  <c r="Q27" i="5"/>
  <c r="Q26" i="5"/>
  <c r="Q25" i="5"/>
  <c r="Q24" i="5"/>
  <c r="Q23" i="5"/>
  <c r="Q12" i="5"/>
  <c r="Q11" i="5"/>
  <c r="Q10" i="5"/>
  <c r="Q9" i="5"/>
  <c r="Q8" i="5"/>
  <c r="N29" i="5"/>
  <c r="N28" i="5"/>
  <c r="N27" i="5"/>
  <c r="N26" i="5"/>
  <c r="N25" i="5"/>
  <c r="N24" i="5"/>
  <c r="N23" i="5"/>
  <c r="N12" i="5"/>
  <c r="N11" i="5"/>
  <c r="N10" i="5"/>
  <c r="N9" i="5"/>
  <c r="N8" i="5"/>
  <c r="Q5" i="5" l="1"/>
  <c r="N5" i="5"/>
  <c r="E5" i="5"/>
  <c r="H5" i="5"/>
  <c r="K5" i="5"/>
  <c r="B5" i="5"/>
  <c r="A13" i="37" l="1"/>
  <c r="A14" i="37"/>
  <c r="A12" i="33"/>
  <c r="A13" i="33"/>
  <c r="A1" i="25"/>
  <c r="A1" i="24"/>
  <c r="A1" i="23"/>
  <c r="A1" i="22"/>
  <c r="C5" i="21"/>
  <c r="C6" i="21"/>
  <c r="C8" i="20"/>
  <c r="G15" i="20"/>
  <c r="B16" i="20"/>
  <c r="G16" i="20"/>
  <c r="B17" i="20"/>
  <c r="G17" i="20"/>
  <c r="B18" i="20"/>
  <c r="G18" i="20"/>
  <c r="C21" i="20"/>
  <c r="C47" i="20"/>
  <c r="C73" i="20"/>
  <c r="B1" i="19"/>
  <c r="D9" i="45"/>
  <c r="D10" i="45"/>
  <c r="D14" i="45"/>
  <c r="C36" i="21"/>
  <c r="B1" i="18"/>
  <c r="D9" i="44"/>
  <c r="D10" i="43"/>
  <c r="D12" i="43"/>
  <c r="B1" i="16"/>
  <c r="D9" i="42"/>
  <c r="C12" i="42"/>
  <c r="B1" i="15"/>
  <c r="D9" i="25"/>
  <c r="D10" i="25"/>
  <c r="D14" i="25"/>
  <c r="B1" i="14"/>
  <c r="D9" i="24"/>
  <c r="D12" i="24"/>
  <c r="B1" i="13"/>
  <c r="D12" i="41"/>
  <c r="D13" i="41"/>
  <c r="E13" i="41"/>
  <c r="BS7" i="6" s="1"/>
  <c r="F13" i="41"/>
  <c r="BS8" i="6" s="1"/>
  <c r="G13" i="41"/>
  <c r="BS9" i="6" s="1"/>
  <c r="H13" i="41"/>
  <c r="BS10" i="6" s="1"/>
  <c r="I13" i="41"/>
  <c r="BS11" i="6" s="1"/>
  <c r="B1" i="12"/>
  <c r="D17" i="40"/>
  <c r="E17" i="40"/>
  <c r="BN7" i="6" s="1"/>
  <c r="F17" i="40"/>
  <c r="BN8" i="6" s="1"/>
  <c r="H17" i="40"/>
  <c r="BN10" i="6" s="1"/>
  <c r="I17" i="40"/>
  <c r="BN11" i="6" s="1"/>
  <c r="B1" i="11"/>
  <c r="D17" i="39"/>
  <c r="E17" i="39"/>
  <c r="BM7" i="6" s="1"/>
  <c r="F17" i="39"/>
  <c r="BM8" i="6" s="1"/>
  <c r="G17" i="39"/>
  <c r="BM9" i="6" s="1"/>
  <c r="H17" i="39"/>
  <c r="BM10" i="6" s="1"/>
  <c r="I17" i="39"/>
  <c r="BM11" i="6" s="1"/>
  <c r="B1" i="10"/>
  <c r="C17" i="38"/>
  <c r="D17" i="38"/>
  <c r="E17" i="38"/>
  <c r="BL7" i="6" s="1"/>
  <c r="F17" i="38"/>
  <c r="BL8" i="6" s="1"/>
  <c r="G17" i="38"/>
  <c r="BL9" i="6" s="1"/>
  <c r="H17" i="38"/>
  <c r="BL10" i="6" s="1"/>
  <c r="I17" i="38"/>
  <c r="BL11" i="6" s="1"/>
  <c r="B1" i="9"/>
  <c r="D12" i="23"/>
  <c r="E12" i="23"/>
  <c r="BP7" i="6" s="1"/>
  <c r="D13" i="23"/>
  <c r="F13" i="23"/>
  <c r="BQ8" i="6" s="1"/>
  <c r="H13" i="23"/>
  <c r="BQ10" i="6" s="1"/>
  <c r="I13" i="23"/>
  <c r="BQ11" i="6" s="1"/>
  <c r="G15" i="23"/>
  <c r="AA9" i="6" s="1"/>
  <c r="D19" i="23"/>
  <c r="E19" i="23"/>
  <c r="BK7" i="6" s="1"/>
  <c r="F19" i="23"/>
  <c r="BK8" i="6" s="1"/>
  <c r="G19" i="23"/>
  <c r="BK9" i="6" s="1"/>
  <c r="H19" i="23"/>
  <c r="BK10" i="6" s="1"/>
  <c r="I19" i="23"/>
  <c r="BK11" i="6" s="1"/>
  <c r="B1" i="8"/>
  <c r="C10" i="22"/>
  <c r="D10" i="22"/>
  <c r="F10" i="22"/>
  <c r="G10" i="22"/>
  <c r="H10" i="22"/>
  <c r="I10" i="22"/>
  <c r="D17" i="22"/>
  <c r="E17" i="22"/>
  <c r="BJ7" i="6" s="1"/>
  <c r="F17" i="22"/>
  <c r="BJ8" i="6" s="1"/>
  <c r="G17" i="22"/>
  <c r="BJ9" i="6" s="1"/>
  <c r="H17" i="22"/>
  <c r="BJ10" i="6" s="1"/>
  <c r="I17" i="22"/>
  <c r="BJ11" i="6" s="1"/>
  <c r="N2" i="5"/>
  <c r="N4" i="5"/>
  <c r="N3" i="5"/>
  <c r="M56" i="5"/>
  <c r="D78" i="2"/>
  <c r="I78" i="2"/>
  <c r="D79" i="2"/>
  <c r="I79" i="2"/>
  <c r="D80" i="2"/>
  <c r="D81" i="2"/>
  <c r="I81" i="2"/>
  <c r="I82" i="2"/>
  <c r="C17" i="40" l="1"/>
  <c r="G51" i="12"/>
  <c r="G46" i="12"/>
  <c r="G45" i="12"/>
  <c r="G47" i="12"/>
  <c r="G44" i="12"/>
  <c r="G43" i="12"/>
  <c r="G42" i="12"/>
  <c r="G40" i="12"/>
  <c r="G45" i="11"/>
  <c r="G43" i="11"/>
  <c r="G52" i="9"/>
  <c r="G49" i="9"/>
  <c r="G46" i="18"/>
  <c r="B10" i="45"/>
  <c r="G55" i="19"/>
  <c r="B10" i="43"/>
  <c r="C12" i="43"/>
  <c r="G48" i="17"/>
  <c r="C9" i="43"/>
  <c r="D12" i="42"/>
  <c r="G48" i="16"/>
  <c r="C10" i="42"/>
  <c r="C9" i="42"/>
  <c r="B9" i="42"/>
  <c r="G40" i="11"/>
  <c r="B17" i="38"/>
  <c r="G46" i="11"/>
  <c r="H11" i="39"/>
  <c r="G44" i="11"/>
  <c r="G42" i="11"/>
  <c r="H12" i="41"/>
  <c r="BR10" i="6" s="1"/>
  <c r="F10" i="41"/>
  <c r="I12" i="23"/>
  <c r="BP11" i="6" s="1"/>
  <c r="G12" i="41"/>
  <c r="BR9" i="6" s="1"/>
  <c r="H12" i="23"/>
  <c r="BP10" i="6" s="1"/>
  <c r="F12" i="41"/>
  <c r="BR8" i="6" s="1"/>
  <c r="G12" i="23"/>
  <c r="BP9" i="6" s="1"/>
  <c r="G48" i="11"/>
  <c r="E12" i="41"/>
  <c r="BR7" i="6" s="1"/>
  <c r="G13" i="39"/>
  <c r="AC9" i="6" s="1"/>
  <c r="I12" i="41"/>
  <c r="BR11" i="6" s="1"/>
  <c r="I10" i="39"/>
  <c r="I10" i="40"/>
  <c r="F12" i="23"/>
  <c r="BP8" i="6" s="1"/>
  <c r="E13" i="23"/>
  <c r="BQ7" i="6" s="1"/>
  <c r="E10" i="23"/>
  <c r="D13" i="22"/>
  <c r="B16" i="42"/>
  <c r="BH2" i="7" s="1"/>
  <c r="B10" i="25"/>
  <c r="B10" i="24"/>
  <c r="H10" i="40"/>
  <c r="G54" i="9"/>
  <c r="G47" i="11"/>
  <c r="C12" i="41"/>
  <c r="C14" i="25"/>
  <c r="D11" i="22"/>
  <c r="C13" i="41"/>
  <c r="B12" i="45"/>
  <c r="BO2" i="7" s="1"/>
  <c r="C11" i="22"/>
  <c r="C17" i="39"/>
  <c r="B11" i="45"/>
  <c r="BN2" i="7" s="1"/>
  <c r="C10" i="24"/>
  <c r="C12" i="24"/>
  <c r="G46" i="14"/>
  <c r="C9" i="24"/>
  <c r="H11" i="38"/>
  <c r="C13" i="23"/>
  <c r="E41" i="5"/>
  <c r="G46" i="9"/>
  <c r="G48" i="9"/>
  <c r="F10" i="23"/>
  <c r="G53" i="9"/>
  <c r="G51" i="9"/>
  <c r="C19" i="23"/>
  <c r="G50" i="9"/>
  <c r="G10" i="23"/>
  <c r="C12" i="23"/>
  <c r="G13" i="23"/>
  <c r="BQ9" i="6" s="1"/>
  <c r="E13" i="22"/>
  <c r="Z7" i="6" s="1"/>
  <c r="E13" i="40"/>
  <c r="AD7" i="6" s="1"/>
  <c r="F11" i="40"/>
  <c r="F11" i="39"/>
  <c r="E10" i="39"/>
  <c r="H13" i="38"/>
  <c r="AB10" i="6" s="1"/>
  <c r="D13" i="38"/>
  <c r="D11" i="38"/>
  <c r="H11" i="23"/>
  <c r="H11" i="22"/>
  <c r="H10" i="41"/>
  <c r="G10" i="41"/>
  <c r="F11" i="41"/>
  <c r="G13" i="22"/>
  <c r="Z9" i="6" s="1"/>
  <c r="H13" i="22"/>
  <c r="C9" i="44"/>
  <c r="F13" i="38"/>
  <c r="AB8" i="6" s="1"/>
  <c r="B16" i="44"/>
  <c r="BJ2" i="7" s="1"/>
  <c r="E13" i="38"/>
  <c r="AB7" i="6" s="1"/>
  <c r="B16" i="43"/>
  <c r="BI2" i="7" s="1"/>
  <c r="D9" i="43"/>
  <c r="B9" i="45"/>
  <c r="C9" i="45"/>
  <c r="C10" i="25"/>
  <c r="F13" i="22"/>
  <c r="Z8" i="6" s="1"/>
  <c r="D12" i="44"/>
  <c r="G17" i="40"/>
  <c r="BN9" i="6" s="1"/>
  <c r="F13" i="40"/>
  <c r="AD8" i="6" s="1"/>
  <c r="E10" i="40"/>
  <c r="C12" i="44"/>
  <c r="C15" i="41"/>
  <c r="D10" i="44"/>
  <c r="C10" i="45"/>
  <c r="E11" i="40"/>
  <c r="B16" i="24"/>
  <c r="BF2" i="7" s="1"/>
  <c r="C10" i="43"/>
  <c r="C10" i="44"/>
  <c r="B18" i="45"/>
  <c r="BK2" i="7" s="1"/>
  <c r="H10" i="39"/>
  <c r="D11" i="42"/>
  <c r="D10" i="42"/>
  <c r="I11" i="22"/>
  <c r="D11" i="24"/>
  <c r="D10" i="24"/>
  <c r="E11" i="23"/>
  <c r="I13" i="40"/>
  <c r="AD11" i="6" s="1"/>
  <c r="C9" i="25"/>
  <c r="C14" i="45"/>
  <c r="C17" i="22"/>
  <c r="G11" i="41"/>
  <c r="E15" i="41"/>
  <c r="AE7" i="6" s="1"/>
  <c r="H11" i="41"/>
  <c r="E10" i="41"/>
  <c r="D13" i="25"/>
  <c r="G10" i="39"/>
  <c r="F13" i="39"/>
  <c r="AC8" i="6" s="1"/>
  <c r="G11" i="39"/>
  <c r="D11" i="39"/>
  <c r="I13" i="39"/>
  <c r="AC11" i="6" s="1"/>
  <c r="I11" i="38"/>
  <c r="G11" i="38"/>
  <c r="I13" i="38"/>
  <c r="AB11" i="6" s="1"/>
  <c r="G13" i="38"/>
  <c r="AB9" i="6" s="1"/>
  <c r="H10" i="38"/>
  <c r="E11" i="38"/>
  <c r="I10" i="38"/>
  <c r="E10" i="38"/>
  <c r="I15" i="23"/>
  <c r="AA11" i="6" s="1"/>
  <c r="E15" i="23"/>
  <c r="AA7" i="6" s="1"/>
  <c r="H10" i="23"/>
  <c r="D10" i="23"/>
  <c r="I11" i="23"/>
  <c r="I13" i="22"/>
  <c r="Z11" i="6" s="1"/>
  <c r="H12" i="22"/>
  <c r="G11" i="22"/>
  <c r="I10" i="41"/>
  <c r="H14" i="41"/>
  <c r="H15" i="41"/>
  <c r="AE10" i="6" s="1"/>
  <c r="D10" i="41"/>
  <c r="D15" i="41"/>
  <c r="E14" i="41"/>
  <c r="G15" i="41"/>
  <c r="AE9" i="6" s="1"/>
  <c r="I11" i="41"/>
  <c r="F15" i="41"/>
  <c r="AE8" i="6" s="1"/>
  <c r="D13" i="40"/>
  <c r="G10" i="40"/>
  <c r="H13" i="40"/>
  <c r="AD10" i="6" s="1"/>
  <c r="C11" i="40"/>
  <c r="H11" i="40"/>
  <c r="D13" i="39"/>
  <c r="H13" i="39"/>
  <c r="AC10" i="6" s="1"/>
  <c r="I11" i="39"/>
  <c r="D10" i="39"/>
  <c r="H15" i="23"/>
  <c r="AA10" i="6" s="1"/>
  <c r="D11" i="23"/>
  <c r="D15" i="23"/>
  <c r="G11" i="23"/>
  <c r="I10" i="23"/>
  <c r="F11" i="23"/>
  <c r="F11" i="22"/>
  <c r="E10" i="22"/>
  <c r="E11" i="22"/>
  <c r="F11" i="38"/>
  <c r="G10" i="38"/>
  <c r="F10" i="38"/>
  <c r="D10" i="38"/>
  <c r="C13" i="38"/>
  <c r="B10" i="42"/>
  <c r="B10" i="44"/>
  <c r="C11" i="42"/>
  <c r="E11" i="41"/>
  <c r="F10" i="40"/>
  <c r="F10" i="39"/>
  <c r="E13" i="39"/>
  <c r="AC7" i="6" s="1"/>
  <c r="E11" i="39"/>
  <c r="F15" i="23"/>
  <c r="AA8" i="6" s="1"/>
  <c r="B10" i="22"/>
  <c r="E40" i="5" l="1"/>
  <c r="G55" i="9"/>
  <c r="B9" i="43"/>
  <c r="B9" i="44"/>
  <c r="B19" i="23"/>
  <c r="G59" i="9"/>
  <c r="B14" i="25"/>
  <c r="W2" i="7" s="1"/>
  <c r="G55" i="15"/>
  <c r="B9" i="25"/>
  <c r="B9" i="24"/>
  <c r="F46" i="14"/>
  <c r="C76" i="20"/>
  <c r="Q37" i="5"/>
  <c r="I14" i="41"/>
  <c r="F14" i="41"/>
  <c r="G14" i="41"/>
  <c r="D14" i="41"/>
  <c r="C14" i="41"/>
  <c r="F16" i="40"/>
  <c r="F12" i="40"/>
  <c r="D12" i="40"/>
  <c r="H12" i="40"/>
  <c r="I12" i="40"/>
  <c r="E12" i="40"/>
  <c r="H12" i="38"/>
  <c r="I12" i="38"/>
  <c r="F16" i="38"/>
  <c r="F12" i="38"/>
  <c r="G12" i="38"/>
  <c r="C12" i="38"/>
  <c r="D12" i="38"/>
  <c r="D14" i="23"/>
  <c r="I15" i="41"/>
  <c r="AE11" i="6" s="1"/>
  <c r="D11" i="40"/>
  <c r="B11" i="40"/>
  <c r="C10" i="40"/>
  <c r="C13" i="40"/>
  <c r="G48" i="12"/>
  <c r="B11" i="39"/>
  <c r="B11" i="23"/>
  <c r="G56" i="13"/>
  <c r="G49" i="11"/>
  <c r="G47" i="8"/>
  <c r="C13" i="45"/>
  <c r="I12" i="39"/>
  <c r="H16" i="22"/>
  <c r="B12" i="42"/>
  <c r="X2" i="7" s="1"/>
  <c r="D13" i="45"/>
  <c r="D11" i="44"/>
  <c r="C11" i="44"/>
  <c r="C13" i="25"/>
  <c r="B12" i="23"/>
  <c r="B12" i="41"/>
  <c r="C10" i="39"/>
  <c r="B13" i="41"/>
  <c r="D12" i="22"/>
  <c r="B13" i="23"/>
  <c r="B12" i="44"/>
  <c r="Z2" i="7" s="1"/>
  <c r="B10" i="41"/>
  <c r="C11" i="41"/>
  <c r="B11" i="41"/>
  <c r="B11" i="22"/>
  <c r="C10" i="38"/>
  <c r="B10" i="38"/>
  <c r="C15" i="23"/>
  <c r="I12" i="22"/>
  <c r="I16" i="22"/>
  <c r="E12" i="39"/>
  <c r="D15" i="24"/>
  <c r="C10" i="23"/>
  <c r="C10" i="41"/>
  <c r="B12" i="24"/>
  <c r="V2" i="7" s="1"/>
  <c r="B12" i="43"/>
  <c r="Y2" i="7" s="1"/>
  <c r="C11" i="43"/>
  <c r="J32" i="20"/>
  <c r="B14" i="45"/>
  <c r="AA2" i="7" s="1"/>
  <c r="D11" i="41"/>
  <c r="D10" i="40"/>
  <c r="E14" i="23"/>
  <c r="G13" i="40"/>
  <c r="AD9" i="6" s="1"/>
  <c r="C11" i="24"/>
  <c r="D11" i="43"/>
  <c r="B17" i="40"/>
  <c r="C13" i="39"/>
  <c r="B11" i="38"/>
  <c r="C11" i="38"/>
  <c r="F16" i="22"/>
  <c r="C11" i="39"/>
  <c r="G11" i="40"/>
  <c r="B17" i="39"/>
  <c r="C13" i="22"/>
  <c r="F14" i="23"/>
  <c r="C11" i="23"/>
  <c r="B17" i="22"/>
  <c r="G14" i="23"/>
  <c r="G16" i="22"/>
  <c r="D12" i="39"/>
  <c r="E12" i="22"/>
  <c r="E12" i="38"/>
  <c r="H12" i="39"/>
  <c r="F12" i="39"/>
  <c r="G12" i="39"/>
  <c r="H14" i="23"/>
  <c r="F12" i="22"/>
  <c r="G12" i="22"/>
  <c r="AR11" i="6" l="1"/>
  <c r="AR8" i="6"/>
  <c r="AT8" i="6"/>
  <c r="AR9" i="6"/>
  <c r="AV8" i="6"/>
  <c r="B10" i="40"/>
  <c r="G56" i="9"/>
  <c r="AR10" i="6"/>
  <c r="Z10" i="6"/>
  <c r="B10" i="23"/>
  <c r="B10" i="39"/>
  <c r="D16" i="22"/>
  <c r="B11" i="24"/>
  <c r="H16" i="40"/>
  <c r="E16" i="40"/>
  <c r="E14" i="38"/>
  <c r="AH7" i="6" s="1"/>
  <c r="G16" i="38"/>
  <c r="F14" i="38"/>
  <c r="AH8" i="6" s="1"/>
  <c r="I16" i="38"/>
  <c r="H16" i="38"/>
  <c r="C16" i="38"/>
  <c r="E16" i="38"/>
  <c r="D16" i="38"/>
  <c r="D18" i="23"/>
  <c r="D14" i="22"/>
  <c r="B15" i="41"/>
  <c r="C12" i="40"/>
  <c r="G18" i="23"/>
  <c r="B15" i="23"/>
  <c r="J18" i="20"/>
  <c r="K30" i="5"/>
  <c r="B13" i="38"/>
  <c r="F49" i="13"/>
  <c r="E18" i="23"/>
  <c r="E15" i="33"/>
  <c r="B11" i="43"/>
  <c r="B11" i="44"/>
  <c r="I18" i="23"/>
  <c r="B13" i="25"/>
  <c r="C15" i="24"/>
  <c r="F18" i="23"/>
  <c r="I16" i="23"/>
  <c r="AG11" i="6" s="1"/>
  <c r="I14" i="23"/>
  <c r="C14" i="23"/>
  <c r="B13" i="45"/>
  <c r="C15" i="33"/>
  <c r="D13" i="24"/>
  <c r="D16" i="23"/>
  <c r="J19" i="20"/>
  <c r="I14" i="22"/>
  <c r="AF11" i="6" s="1"/>
  <c r="J54" i="20"/>
  <c r="E14" i="39"/>
  <c r="AI7" i="6" s="1"/>
  <c r="J69" i="20"/>
  <c r="G12" i="40"/>
  <c r="B13" i="40"/>
  <c r="C13" i="24"/>
  <c r="B13" i="39"/>
  <c r="I28" i="52"/>
  <c r="D14" i="39"/>
  <c r="J58" i="20"/>
  <c r="I14" i="39"/>
  <c r="AI11" i="6" s="1"/>
  <c r="J31" i="20"/>
  <c r="B11" i="42"/>
  <c r="C12" i="39"/>
  <c r="F14" i="40"/>
  <c r="AJ8" i="6" s="1"/>
  <c r="G16" i="40"/>
  <c r="B13" i="22"/>
  <c r="C12" i="22"/>
  <c r="H14" i="40"/>
  <c r="AJ10" i="6" s="1"/>
  <c r="I16" i="40"/>
  <c r="D14" i="40"/>
  <c r="D16" i="40"/>
  <c r="G14" i="38"/>
  <c r="AH9" i="6" s="1"/>
  <c r="H14" i="38"/>
  <c r="AH10" i="6" s="1"/>
  <c r="B7" i="33" l="1"/>
  <c r="AT9" i="6"/>
  <c r="AS7" i="6"/>
  <c r="AS8" i="6"/>
  <c r="AS9" i="6"/>
  <c r="AT10" i="6"/>
  <c r="AT11" i="6"/>
  <c r="AS11" i="6"/>
  <c r="AT7" i="6"/>
  <c r="AV9" i="6"/>
  <c r="AV7" i="6"/>
  <c r="AV11" i="6"/>
  <c r="AV10" i="6"/>
  <c r="J28" i="20"/>
  <c r="AK7" i="6"/>
  <c r="F48" i="13"/>
  <c r="C16" i="22"/>
  <c r="C14" i="22"/>
  <c r="B14" i="41"/>
  <c r="C14" i="38"/>
  <c r="D14" i="38"/>
  <c r="I14" i="38"/>
  <c r="AH11" i="6" s="1"/>
  <c r="E14" i="40"/>
  <c r="AJ7" i="6" s="1"/>
  <c r="F16" i="37"/>
  <c r="D16" i="37"/>
  <c r="J42" i="20"/>
  <c r="H14" i="22"/>
  <c r="AF10" i="6" s="1"/>
  <c r="J71" i="20"/>
  <c r="I14" i="40"/>
  <c r="AJ11" i="6" s="1"/>
  <c r="J67" i="20"/>
  <c r="F16" i="23"/>
  <c r="AG8" i="6" s="1"/>
  <c r="J29" i="20"/>
  <c r="C16" i="40"/>
  <c r="C14" i="40"/>
  <c r="B12" i="39"/>
  <c r="G16" i="23"/>
  <c r="AG9" i="6" s="1"/>
  <c r="J30" i="20"/>
  <c r="E16" i="37"/>
  <c r="Q31" i="5"/>
  <c r="J15" i="20"/>
  <c r="AN8" i="38"/>
  <c r="N31" i="5"/>
  <c r="C29" i="21"/>
  <c r="B12" i="40"/>
  <c r="F15" i="33"/>
  <c r="H15" i="33" s="1"/>
  <c r="B15" i="24"/>
  <c r="C14" i="39"/>
  <c r="C24" i="20"/>
  <c r="H16" i="23"/>
  <c r="AG10" i="6" s="1"/>
  <c r="H18" i="23"/>
  <c r="E16" i="23"/>
  <c r="AG7" i="6" s="1"/>
  <c r="C16" i="23"/>
  <c r="C18" i="23"/>
  <c r="B14" i="23"/>
  <c r="B9" i="50"/>
  <c r="C16" i="37"/>
  <c r="G16" i="37" s="1"/>
  <c r="B10" i="50"/>
  <c r="G14" i="40"/>
  <c r="AJ9" i="6" s="1"/>
  <c r="B12" i="38"/>
  <c r="J43" i="20"/>
  <c r="J68" i="20"/>
  <c r="J45" i="20"/>
  <c r="J17" i="20"/>
  <c r="G14" i="22"/>
  <c r="AF9" i="6" s="1"/>
  <c r="J57" i="20"/>
  <c r="H14" i="39"/>
  <c r="AI10" i="6" s="1"/>
  <c r="B13" i="24"/>
  <c r="AH2" i="7" s="1"/>
  <c r="J44" i="20"/>
  <c r="J55" i="20"/>
  <c r="F14" i="39"/>
  <c r="AI8" i="6" s="1"/>
  <c r="BG9" i="23"/>
  <c r="J16" i="20"/>
  <c r="F14" i="22"/>
  <c r="AF8" i="6" s="1"/>
  <c r="J56" i="20"/>
  <c r="G14" i="39"/>
  <c r="AI9" i="6" s="1"/>
  <c r="J41" i="20"/>
  <c r="B12" i="22"/>
  <c r="J70" i="20"/>
  <c r="B9" i="37" l="1"/>
  <c r="H16" i="37"/>
  <c r="D17" i="24"/>
  <c r="AB2" i="7"/>
  <c r="C17" i="24"/>
  <c r="AS10" i="6"/>
  <c r="B8" i="37"/>
  <c r="G51" i="11"/>
  <c r="G51" i="10"/>
  <c r="G58" i="9"/>
  <c r="G49" i="8"/>
  <c r="N360" i="2"/>
  <c r="B32" i="5" s="1"/>
  <c r="B14" i="22"/>
  <c r="H360" i="2"/>
  <c r="B33" i="5" s="1"/>
  <c r="B16" i="22"/>
  <c r="N507" i="2"/>
  <c r="K32" i="5" s="1"/>
  <c r="C34" i="21"/>
  <c r="AR9" i="23"/>
  <c r="AQ7" i="41"/>
  <c r="N558" i="2"/>
  <c r="C62" i="20" s="1"/>
  <c r="C74" i="20"/>
  <c r="N458" i="2"/>
  <c r="H32" i="5" s="1"/>
  <c r="B14" i="38"/>
  <c r="B16" i="38"/>
  <c r="N30" i="5"/>
  <c r="C30" i="21"/>
  <c r="D15" i="33"/>
  <c r="Q30" i="5"/>
  <c r="C35" i="21"/>
  <c r="C19" i="21"/>
  <c r="H31" i="5"/>
  <c r="C10" i="21"/>
  <c r="B30" i="5"/>
  <c r="C14" i="21"/>
  <c r="E31" i="5"/>
  <c r="C9" i="21"/>
  <c r="C20" i="21"/>
  <c r="H30" i="5"/>
  <c r="H558" i="2"/>
  <c r="C15" i="21"/>
  <c r="E30" i="5"/>
  <c r="K31" i="5"/>
  <c r="E37" i="5"/>
  <c r="H409" i="2"/>
  <c r="N409" i="2"/>
  <c r="AE4" i="42"/>
  <c r="B18" i="23"/>
  <c r="C20" i="23" s="1"/>
  <c r="B16" i="23"/>
  <c r="B10" i="52"/>
  <c r="B14" i="39"/>
  <c r="B14" i="40"/>
  <c r="B16" i="40"/>
  <c r="C24" i="21"/>
  <c r="G15" i="33" l="1"/>
  <c r="I15" i="33" s="1"/>
  <c r="B8" i="33"/>
  <c r="H20" i="23"/>
  <c r="E18" i="22"/>
  <c r="I18" i="22"/>
  <c r="F18" i="22"/>
  <c r="G18" i="22"/>
  <c r="H18" i="22"/>
  <c r="D18" i="22"/>
  <c r="I16" i="37"/>
  <c r="C18" i="22"/>
  <c r="F18" i="40"/>
  <c r="H18" i="40"/>
  <c r="G18" i="40"/>
  <c r="D18" i="40"/>
  <c r="I18" i="40"/>
  <c r="E18" i="40"/>
  <c r="F18" i="38"/>
  <c r="G18" i="38"/>
  <c r="E18" i="38"/>
  <c r="D18" i="38"/>
  <c r="H18" i="38"/>
  <c r="C18" i="38"/>
  <c r="I18" i="38"/>
  <c r="C18" i="40"/>
  <c r="F20" i="23"/>
  <c r="D20" i="23"/>
  <c r="G20" i="23"/>
  <c r="I20" i="23"/>
  <c r="E20" i="23"/>
  <c r="C49" i="20"/>
  <c r="C10" i="20"/>
  <c r="C36" i="20"/>
  <c r="N32" i="5"/>
  <c r="Q33" i="5"/>
  <c r="C75" i="20"/>
  <c r="Q32" i="5"/>
  <c r="C35" i="20"/>
  <c r="H33" i="5"/>
  <c r="C61" i="20"/>
  <c r="N33" i="5"/>
  <c r="C48" i="20"/>
  <c r="K33" i="5"/>
  <c r="C9" i="20"/>
  <c r="E33" i="5"/>
  <c r="C22" i="20"/>
  <c r="E32" i="5"/>
  <c r="C23" i="20"/>
  <c r="C25"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Castro Gonzalez, Oscar</author>
  </authors>
  <commentList>
    <comment ref="E60" authorId="0" shapeId="0" xr:uid="{00000000-0006-0000-0100-000001000000}">
      <text>
        <r>
          <rPr>
            <b/>
            <sz val="9"/>
            <color indexed="81"/>
            <rFont val="Tahoma"/>
            <family val="2"/>
          </rPr>
          <t>Se podrán seleccionar del correspondiente desplegable tantas CCAA o Provincias como sean necesarias.</t>
        </r>
      </text>
    </comment>
    <comment ref="K60" authorId="0" shapeId="0" xr:uid="{00000000-0006-0000-0100-000002000000}">
      <text>
        <r>
          <rPr>
            <b/>
            <sz val="9"/>
            <color indexed="81"/>
            <rFont val="Tahoma"/>
            <family val="2"/>
          </rPr>
          <t>Se podrán seleccionar del correspondiente desplegable tantas CCAA o Provincias como sean necesarias.</t>
        </r>
      </text>
    </comment>
    <comment ref="E128" authorId="0" shapeId="0" xr:uid="{00000000-0006-0000-0100-000003000000}">
      <text>
        <r>
          <rPr>
            <b/>
            <sz val="9"/>
            <color indexed="81"/>
            <rFont val="Tahoma"/>
            <family val="2"/>
          </rPr>
          <t>Se podrán seleccionar del correspondiente desplegable tantas CCAA o Provincias como sean necesarias.</t>
        </r>
      </text>
    </comment>
    <comment ref="K128" authorId="0" shapeId="0" xr:uid="{00000000-0006-0000-0100-000004000000}">
      <text>
        <r>
          <rPr>
            <b/>
            <sz val="9"/>
            <color indexed="81"/>
            <rFont val="Tahoma"/>
            <family val="2"/>
          </rPr>
          <t>Se podrán seleccionar del correspondiente desplegable tantas CCAA o Provincias como sean necesarias.</t>
        </r>
      </text>
    </comment>
    <comment ref="E173" authorId="0" shapeId="0" xr:uid="{00000000-0006-0000-0100-000005000000}">
      <text>
        <r>
          <rPr>
            <b/>
            <sz val="9"/>
            <color indexed="81"/>
            <rFont val="Tahoma"/>
            <family val="2"/>
          </rPr>
          <t>Se podrán seleccionar del correspondiente desplegable tantas CCAA o Provincias como sean necesarias.</t>
        </r>
      </text>
    </comment>
    <comment ref="K173" authorId="0" shapeId="0" xr:uid="{00000000-0006-0000-0100-000006000000}">
      <text>
        <r>
          <rPr>
            <b/>
            <sz val="9"/>
            <color indexed="81"/>
            <rFont val="Tahoma"/>
            <family val="2"/>
          </rPr>
          <t>Se podrán seleccionar del correspondiente desplegable tantas CCAA o Provincias como sean necesarias.</t>
        </r>
      </text>
    </comment>
    <comment ref="E218" authorId="0" shapeId="0" xr:uid="{00000000-0006-0000-0100-000007000000}">
      <text>
        <r>
          <rPr>
            <b/>
            <sz val="9"/>
            <color indexed="81"/>
            <rFont val="Tahoma"/>
            <family val="2"/>
          </rPr>
          <t>Se podrán seleccionar del correspondiente desplegable tantas CCAA o Provincias como sean necesarias.</t>
        </r>
        <r>
          <rPr>
            <sz val="9"/>
            <color indexed="81"/>
            <rFont val="Tahoma"/>
            <family val="2"/>
          </rPr>
          <t xml:space="preserve">
</t>
        </r>
      </text>
    </comment>
    <comment ref="K218" authorId="0" shapeId="0" xr:uid="{00000000-0006-0000-0100-000008000000}">
      <text>
        <r>
          <rPr>
            <b/>
            <sz val="9"/>
            <color indexed="81"/>
            <rFont val="Tahoma"/>
            <family val="2"/>
          </rPr>
          <t>Se podrán seleccionar del correspondiente desplegable tantas CCAA o Provincias como sean necesarias.</t>
        </r>
      </text>
    </comment>
    <comment ref="E263" authorId="0" shapeId="0" xr:uid="{00000000-0006-0000-0100-000009000000}">
      <text>
        <r>
          <rPr>
            <b/>
            <sz val="9"/>
            <color indexed="81"/>
            <rFont val="Tahoma"/>
            <family val="2"/>
          </rPr>
          <t>Se podrán seleccionar del correspondiente desplegable tantas CCAA o Provincias como sean necesarias.</t>
        </r>
      </text>
    </comment>
    <comment ref="K263" authorId="0" shapeId="0" xr:uid="{00000000-0006-0000-0100-00000A000000}">
      <text>
        <r>
          <rPr>
            <b/>
            <sz val="9"/>
            <color indexed="81"/>
            <rFont val="Tahoma"/>
            <family val="2"/>
          </rPr>
          <t>Se podrán seleccionar del correspondiente desplegable tantas CCAA o Provincias como sean necesarias.</t>
        </r>
      </text>
    </comment>
    <comment ref="E308" authorId="0" shapeId="0" xr:uid="{00000000-0006-0000-0100-00000B000000}">
      <text>
        <r>
          <rPr>
            <b/>
            <sz val="9"/>
            <color indexed="81"/>
            <rFont val="Tahoma"/>
            <family val="2"/>
          </rPr>
          <t>Se podrán seleccionar del correspondiente desplegable tantas CCAA o Provincias como sean necesarias.</t>
        </r>
      </text>
    </comment>
    <comment ref="K308" authorId="0" shapeId="0" xr:uid="{00000000-0006-0000-0100-00000C000000}">
      <text>
        <r>
          <rPr>
            <b/>
            <sz val="9"/>
            <color indexed="81"/>
            <rFont val="Tahoma"/>
            <family val="2"/>
          </rPr>
          <t>Se podrán seleccionar del correspondiente desplegable tantas CCAA o Provincias como sean necesarias.</t>
        </r>
      </text>
    </comment>
    <comment ref="E351" authorId="0" shapeId="0" xr:uid="{00000000-0006-0000-0100-00000D000000}">
      <text>
        <r>
          <rPr>
            <b/>
            <sz val="9"/>
            <color indexed="81"/>
            <rFont val="Tahoma"/>
            <family val="2"/>
          </rPr>
          <t>Se podrán seleccionar del correspondiente desplegable tantas CCAA o Provincias como sean necesarias.</t>
        </r>
      </text>
    </comment>
    <comment ref="K351" authorId="0" shapeId="0" xr:uid="{00000000-0006-0000-0100-00000E000000}">
      <text>
        <r>
          <rPr>
            <b/>
            <sz val="9"/>
            <color indexed="81"/>
            <rFont val="Tahoma"/>
            <family val="2"/>
          </rPr>
          <t>Se podrán seleccionar del correspondiente desplegable tantas CCAA o Provincias como sean necesarias.</t>
        </r>
        <r>
          <rPr>
            <sz val="9"/>
            <color indexed="81"/>
            <rFont val="Tahoma"/>
            <family val="2"/>
          </rPr>
          <t xml:space="preserve">
</t>
        </r>
      </text>
    </comment>
    <comment ref="E400" authorId="0" shapeId="0" xr:uid="{00000000-0006-0000-0100-00000F000000}">
      <text>
        <r>
          <rPr>
            <b/>
            <sz val="9"/>
            <color rgb="FF000000"/>
            <rFont val="Tahoma"/>
            <family val="2"/>
          </rPr>
          <t>Se podrán seleccionar del correspondiente desplegable tantas CCAA o Provincias como sean necesarias.</t>
        </r>
      </text>
    </comment>
    <comment ref="K400" authorId="0" shapeId="0" xr:uid="{00000000-0006-0000-0100-000010000000}">
      <text>
        <r>
          <rPr>
            <b/>
            <sz val="9"/>
            <color rgb="FF000000"/>
            <rFont val="Tahoma"/>
            <family val="2"/>
          </rPr>
          <t>Se podrán seleccionar del correspondiente desplegable tantas CCAA o Provincias como sean necesarias.</t>
        </r>
      </text>
    </comment>
    <comment ref="E449" authorId="0" shapeId="0" xr:uid="{00000000-0006-0000-0100-000011000000}">
      <text>
        <r>
          <rPr>
            <b/>
            <sz val="9"/>
            <color indexed="81"/>
            <rFont val="Tahoma"/>
            <family val="2"/>
          </rPr>
          <t>Se podrán seleccionar del correspondiente desplegable tantas CCAA o Provincias como sean necesarias.</t>
        </r>
      </text>
    </comment>
    <comment ref="K449" authorId="0" shapeId="0" xr:uid="{00000000-0006-0000-0100-000012000000}">
      <text>
        <r>
          <rPr>
            <b/>
            <sz val="9"/>
            <color indexed="81"/>
            <rFont val="Tahoma"/>
            <family val="2"/>
          </rPr>
          <t>Se podrán seleccionar del correspondiente desplegable tantas CCAA o Provincias como sean necesarias.</t>
        </r>
      </text>
    </comment>
    <comment ref="E498" authorId="0" shapeId="0" xr:uid="{00000000-0006-0000-0100-000013000000}">
      <text>
        <r>
          <rPr>
            <b/>
            <sz val="9"/>
            <color indexed="81"/>
            <rFont val="Tahoma"/>
            <family val="2"/>
          </rPr>
          <t>Se podrán seleccionar del correspondiente desplegable tantas CCAA o Provincias como sean necesarias.</t>
        </r>
      </text>
    </comment>
    <comment ref="K498" authorId="0" shapeId="0" xr:uid="{00000000-0006-0000-0100-000014000000}">
      <text>
        <r>
          <rPr>
            <b/>
            <sz val="9"/>
            <color indexed="81"/>
            <rFont val="Tahoma"/>
            <family val="2"/>
          </rPr>
          <t>Se podrán seleccionar del correspondiente desplegable tantas CCAA o Provincias como sean necesarias.</t>
        </r>
      </text>
    </comment>
    <comment ref="E549" authorId="0" shapeId="0" xr:uid="{00000000-0006-0000-0100-000015000000}">
      <text>
        <r>
          <rPr>
            <b/>
            <sz val="9"/>
            <color indexed="81"/>
            <rFont val="Tahoma"/>
            <family val="2"/>
          </rPr>
          <t>Se podrán seleccionar del correspondiente desplegable tantas CCAA o Provincias como sean necesarias.</t>
        </r>
      </text>
    </comment>
    <comment ref="K549" authorId="0" shapeId="0" xr:uid="{00000000-0006-0000-0100-000016000000}">
      <text>
        <r>
          <rPr>
            <b/>
            <sz val="9"/>
            <color indexed="81"/>
            <rFont val="Tahoma"/>
            <family val="2"/>
          </rPr>
          <t>Se podrán seleccionar del correspondiente desplegable tantas CCAA o Provincias como sean necesarias.</t>
        </r>
      </text>
    </comment>
    <comment ref="E598" authorId="0" shapeId="0" xr:uid="{00000000-0006-0000-0100-000017000000}">
      <text>
        <r>
          <rPr>
            <b/>
            <sz val="9"/>
            <color indexed="81"/>
            <rFont val="Tahoma"/>
            <family val="2"/>
          </rPr>
          <t>Se podrán seleccionar del correspondiente desplegable tantas CCAA o Provincias como sean necesarias.</t>
        </r>
      </text>
    </comment>
    <comment ref="K598" authorId="0" shapeId="0" xr:uid="{00000000-0006-0000-0100-000018000000}">
      <text>
        <r>
          <rPr>
            <b/>
            <sz val="9"/>
            <color indexed="81"/>
            <rFont val="Tahoma"/>
            <family val="2"/>
          </rPr>
          <t>Se podrán seleccionar del correspondiente desplegable tantas CCAA o Provincias como sean necesarias.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Formacion 3" type="4" refreshedVersion="0" background="1">
    <webPr xml="1" sourceData="1" url="E:\Tragsa\Proyecto AKIS\Formacion\Formacion 3.0" htmlTables="1" htmlFormat="all"/>
  </connection>
  <connection id="2" xr16:uid="{00000000-0015-0000-FFFF-FFFF01000000}" name="Formacion 31" type="4" refreshedVersion="0" background="1">
    <webPr xml="1" sourceData="1" url="E:\Tragsa\Proyecto AKIS\Formacion\Formacion 3.0" htmlTables="1" htmlFormat="all"/>
  </connection>
  <connection id="3" xr16:uid="{00000000-0015-0000-FFFF-FFFF02000000}" name="MapaAkis" type="4" refreshedVersion="0" background="1">
    <webPr xml="1" sourceData="1" url="E:\Tragsa\Proyecto AKIS\Asesoramiento\MapaAkis.xml" htmlTables="1" htmlFormat="all"/>
  </connection>
  <connection id="4" xr16:uid="{00000000-0015-0000-FFFF-FFFF03000000}" name="MapaAKIS1" type="4" refreshedVersion="0" background="1">
    <webPr xml="1" sourceData="1" url="D:\Trag\Proyecto AKIS\Formacion\Revision 16\MapaAKIS.xml" htmlTables="1" htmlFormat="all"/>
  </connection>
  <connection id="5" xr16:uid="{00000000-0015-0000-FFFF-FFFF04000000}" name="MapaAkisFormacion" type="4" refreshedVersion="0" background="1">
    <webPr xml="1" sourceData="1" url="E:\Tragsa\Proyecto AKIS\Formacion\MapaAkisFormacion.xml" htmlTables="1" htmlFormat="all"/>
  </connection>
  <connection id="6" xr16:uid="{00000000-0015-0000-FFFF-FFFF05000000}" name="MapaAkisFormacion1" type="4" refreshedVersion="0" background="1">
    <webPr xml="1" sourceData="1" url="E:\Tragsa\Proyecto AKIS\Formacion\MapaAkisFormacion.xml" htmlTables="1" htmlFormat="all"/>
  </connection>
  <connection id="7" xr16:uid="{00000000-0015-0000-FFFF-FFFF06000000}" name="MapaAkisFormacion2" type="4" refreshedVersion="0" background="1">
    <webPr xml="1" sourceData="1" url="E:\Tragsa\Proyecto AKIS\Formacion\MapaAkisFormacion.xml" htmlTables="1" htmlFormat="all"/>
  </connection>
  <connection id="8" xr16:uid="{00000000-0015-0000-FFFF-FFFF07000000}" name="MapaAkisFormacion3" type="4" refreshedVersion="0" background="1">
    <webPr xml="1" sourceData="1" url="E:\Tragsa\Proyecto AKIS\Formacion\MapaAkisFormacion.xml" htmlTables="1" htmlFormat="all"/>
  </connection>
  <connection id="9" xr16:uid="{00000000-0015-0000-FFFF-FFFF08000000}" name="MapaAkisFormacion4" type="4" refreshedVersion="0" background="1">
    <webPr xml="1" sourceData="1" url="E:\Tragsa\Proyecto AKIS\Formacion\MapaAkisFormacion.xml" htmlTables="1" htmlFormat="all"/>
  </connection>
  <connection id="10" xr16:uid="{00000000-0015-0000-FFFF-FFFF09000000}" name="MapaAkisFormacion5" type="4" refreshedVersion="0" background="1">
    <webPr xml="1" sourceData="1" url="E:\Tragsa\Proyecto AKIS\Formacion\MapaAkisFormacion.xml" htmlTables="1" htmlFormat="all"/>
  </connection>
  <connection id="11" xr16:uid="{00000000-0015-0000-FFFF-FFFF0A000000}" name="MapaAkisFormacion6" type="4" refreshedVersion="0" background="1">
    <webPr xml="1" sourceData="1" url="E:\Tragsa\Proyecto AKIS\Formacion\MapaAkisFormacion.xml" htmlTables="1" htmlFormat="all"/>
  </connection>
  <connection id="12" xr16:uid="{00000000-0015-0000-FFFF-FFFF0B000000}" name="UltimoMapa" type="4" refreshedVersion="0" background="1">
    <webPr xml="1" sourceData="1" url="E:\Tragsa\Proyecto AKIS\Formacion\UltimoMapa.xml" htmlTables="1" htmlFormat="all"/>
  </connection>
  <connection id="13" xr16:uid="{00000000-0015-0000-FFFF-FFFF0C000000}" name="UltimoMapa2" type="4" refreshedVersion="0" background="1">
    <webPr xml="1" sourceData="1" url="D:\Trag\Proyecto AKIS\Formacion\UltimoMapa2.xml" htmlTables="1" htmlFormat="all"/>
  </connection>
  <connection id="14" xr16:uid="{00000000-0015-0000-FFFF-FFFF0D000000}" name="UltimoMapa21" type="4" refreshedVersion="0" background="1">
    <webPr xml="1" sourceData="1" url="D:\Trag\Proyecto AKIS\Formacion\UltimoMapa2.xml" htmlTables="1" htmlFormat="all"/>
  </connection>
</connections>
</file>

<file path=xl/sharedStrings.xml><?xml version="1.0" encoding="utf-8"?>
<sst xmlns="http://schemas.openxmlformats.org/spreadsheetml/2006/main" count="3608" uniqueCount="1047">
  <si>
    <t>Cáñamo (Cannabis sativa) en rama, enriado, espadado, rastrillado (peinado) trabajado de otra forma, pero sin hilar; estopas y desperdicios de cáñamo (incluidas las hilachas)</t>
  </si>
  <si>
    <t>Lino en bruto (mies de lino), enriado, espadado, rastrillado (peinado) o trabajado de otra forma, pero sin hilar; estopas y desperdicios de lino (incluidas las hilachas)</t>
  </si>
  <si>
    <t>Corcho natural en bruto y desperdicios de corcho; corcho triturado, granulado o pulverizado</t>
  </si>
  <si>
    <t>Tabaco en rama o sin elaborar; desperdicios de tabaco</t>
  </si>
  <si>
    <t>Residuos y desperdicios de las industrias alimenticias; alimentos preparados para animales</t>
  </si>
  <si>
    <t>Vinagre y sus sucedáneos comestibles</t>
  </si>
  <si>
    <t>Alcohol etílico desnaturalizado o sin desnaturalizar, de cualquier graduación, obtenido con los productos agrícolas que se enumeran en el anexo I, con exclusión de los aguardientes, licores y demás bebidas espirituosas; preparados alcohólicos compuestos llamados «extractos concentrados») para la fabricación de bebidas</t>
  </si>
  <si>
    <t>Sidra, perada, aguamiel y otras bebidas fermentadas</t>
  </si>
  <si>
    <t>Vinos de uva; mosto de uva «apagado» con alcohol (incluidas las mistelas).</t>
  </si>
  <si>
    <t>Mosto de uva parcialmente fermentado, incluso «apagado» sin utilización de alcohol</t>
  </si>
  <si>
    <t>Preparados de legumbres, de hortalizas, de frutas y de otras plantas o partes de plantas</t>
  </si>
  <si>
    <t>Cáscara, cascarilla, películas y residuos de cacao</t>
  </si>
  <si>
    <t>Cacao en grano, entero o partido, crudo o tostado</t>
  </si>
  <si>
    <t>Azúcares, jarabes y melazas aromatizados o con adición de colorantes (incluidos el azúcar con vainilla o vainillina), con excepción de los zumos de frutas con adición de azúcar en cualquier porcentaje</t>
  </si>
  <si>
    <t>Melazas, incluso decoloradas</t>
  </si>
  <si>
    <t>Otros azúcares; jarabes; sucedáneos de la miel, incluso mezclados con miel natural; azúcares y melazas caramelizadas</t>
  </si>
  <si>
    <t>Azúcares de remolacha y de caña, en estado sólido</t>
  </si>
  <si>
    <t>Preparados de carnes, de pescados, de crustáceos y de moluscos</t>
  </si>
  <si>
    <t>Residuos procedentes del tratamiento de los cuerpos grasos o de las ceras animales o vegetales</t>
  </si>
  <si>
    <t>Margarina, sucedáneos de la manteca de cerdo y otras grasas alimenticias preparadas</t>
  </si>
  <si>
    <t>Grasas y aceites animales o vegetales hidrogenados, incluso refinados, pero sin preparación ulterior</t>
  </si>
  <si>
    <t>Aceites vegetales fijos, fluidos o concretos, brutos, purificados o refinados</t>
  </si>
  <si>
    <t>Grasas y aceites de pescado y de mamíferos marinos, incluso refinados</t>
  </si>
  <si>
    <t>Estearina solar; oleoestearina; aceite de manteca de cerdo y oleomargarina no emulsionada, sin mezcla ni preparación alguna.</t>
  </si>
  <si>
    <t>Sebos (de las especies bovina, ovina y caprina) en bruto o fundidos, incluidos los sebos llamados «primeros jugos»</t>
  </si>
  <si>
    <t>Manteca, otras grasas de cerdo y grasas de aves de corral, prensadas o fundidas</t>
  </si>
  <si>
    <t>Pectina</t>
  </si>
  <si>
    <t>Semillas y frutos oleaginosos; semillas, simientes y frutos diversos; plantas industriales y medicinales; pajas y forrajes</t>
  </si>
  <si>
    <t>Productos de la molinería; malta; almidones y féculas; gluten; inulina</t>
  </si>
  <si>
    <t>Cereales</t>
  </si>
  <si>
    <t>Café, té y especias, con exclusión de la yerba mate (partida 09.03)</t>
  </si>
  <si>
    <t>Frutos comestibles; cortezas de agrios y de melones</t>
  </si>
  <si>
    <t>Legumbres, plantas, raíces y tubérculos alimenticios</t>
  </si>
  <si>
    <t>Plantas vivas y productos de la floricultura</t>
  </si>
  <si>
    <t xml:space="preserve">Productos de origen animal no expresados ni comprendidos en otras partidas; animales muertos de los capítulos 1 o 3, impropios para el consumo humano </t>
  </si>
  <si>
    <t>Tripas, vejigas y estómagos de animales (distintos de los de pescado), enteros o en trozos</t>
  </si>
  <si>
    <t>Leche y productos lácteos; huevos de ave; miel natural</t>
  </si>
  <si>
    <t>Pescados, crustáceos y moluscos</t>
  </si>
  <si>
    <t>Carnes y despojos comestibles</t>
  </si>
  <si>
    <t>Animales vivos</t>
  </si>
  <si>
    <t>Literal</t>
  </si>
  <si>
    <t>Código</t>
  </si>
  <si>
    <t xml:space="preserve"> ANEXO I DEL TFUE: DENOMINACIÓN DEL EPIGRAFE RELATIVO AL PRODUCTO EN EL TRATADO DE FUNCIONAMIENTO DE LA UNIÓN EUROPEA.</t>
  </si>
  <si>
    <t>7. Los importes NO incluirán el IVA, salvo en el caso de que sea subvencionable.</t>
  </si>
  <si>
    <t>*Haga click aquí para acceder a Sede Electrónica del MAPA</t>
  </si>
  <si>
    <t>2. Los datos identificativos de la propuesta serán incorporados automáticamente a partir de los datos introducidos en la hoja "DATOS GENERALES" (nombre del solicitante).</t>
  </si>
  <si>
    <r>
      <t xml:space="preserve">3.  Para rellenar las CCAAs y provincias donde se ejecutará el proyecto, así como la extensión territorial de los miembros, </t>
    </r>
    <r>
      <rPr>
        <b/>
        <sz val="11"/>
        <color theme="1"/>
        <rFont val="Arial"/>
        <family val="2"/>
      </rPr>
      <t>se podrán seleccionar del correspondiente desplegable tantas CCAA y provincias como sean necesarias</t>
    </r>
    <r>
      <rPr>
        <sz val="11"/>
        <color theme="1"/>
        <rFont val="Arial"/>
        <family val="2"/>
      </rPr>
      <t xml:space="preserve">, de manera que se irán visualizando aquellas que hayan seleccionado, separadas por comas. </t>
    </r>
    <r>
      <rPr>
        <b/>
        <sz val="11"/>
        <color theme="1"/>
        <rFont val="Arial"/>
        <family val="2"/>
      </rPr>
      <t>Para proceder al borrado de alguna de ellas, se deberá volver a seleccionar del despleglable.</t>
    </r>
  </si>
  <si>
    <r>
      <t xml:space="preserve">2. Todos los campos deberán rellenarse con letra </t>
    </r>
    <r>
      <rPr>
        <b/>
        <sz val="11"/>
        <color theme="1"/>
        <rFont val="Arial"/>
        <family val="2"/>
      </rPr>
      <t>MAYÚSCULA.</t>
    </r>
  </si>
  <si>
    <r>
      <t xml:space="preserve">1. Acceder a la hoja </t>
    </r>
    <r>
      <rPr>
        <b/>
        <sz val="11"/>
        <color theme="1"/>
        <rFont val="Arial"/>
        <family val="2"/>
      </rPr>
      <t>"DATOS GENERALES"</t>
    </r>
    <r>
      <rPr>
        <sz val="11"/>
        <color theme="1"/>
        <rFont val="Arial"/>
        <family val="2"/>
      </rPr>
      <t xml:space="preserve"> y completar </t>
    </r>
    <r>
      <rPr>
        <b/>
        <sz val="11"/>
        <color theme="1"/>
        <rFont val="Arial"/>
        <family val="2"/>
      </rPr>
      <t>TODAS</t>
    </r>
    <r>
      <rPr>
        <sz val="11"/>
        <color theme="1"/>
        <rFont val="Arial"/>
        <family val="2"/>
      </rPr>
      <t xml:space="preserve"> las celdas rellenables (sombreadas en amarillo).</t>
    </r>
  </si>
  <si>
    <t>En esta hoja, se cumplimentará la información clave de la Propuesta de Actividades:</t>
  </si>
  <si>
    <t>Cofinanciado al 43% mediante el FONDO EUROPEO AGRARIO DE DESARROLLO RURAL (FEADER).</t>
  </si>
  <si>
    <t>Meses:</t>
  </si>
  <si>
    <r>
      <t xml:space="preserve">Duración estimada de la propuesta de actividades.         </t>
    </r>
    <r>
      <rPr>
        <b/>
        <sz val="11"/>
        <color theme="1"/>
        <rFont val="Arial"/>
        <family val="2"/>
      </rPr>
      <t xml:space="preserve"> </t>
    </r>
  </si>
  <si>
    <t>Duración estimada de la propuesta</t>
  </si>
  <si>
    <t>Provincias</t>
  </si>
  <si>
    <t>Comunidades autónomas</t>
  </si>
  <si>
    <t xml:space="preserve">Subtema </t>
  </si>
  <si>
    <t>Tema</t>
  </si>
  <si>
    <t>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</si>
  <si>
    <t>Promover el empleo, el crecimiento, la igualdad de género, incluida la participación de las mujeres en la agricultura, la inclusión social y el desarrollo local en las zonas rurales, entre ellas la bioeconomía circular y la selvicultura sostenible.</t>
  </si>
  <si>
    <t>Atraer y apoyar a los jóvenes agricultores y a los nuevos agricultores y facilitar el desarrollo empresarial sostenible en las zonas rurales.</t>
  </si>
  <si>
    <t>Contribuir a detener y revertir la pérdida de biodiversidad, potenciar los servicios relacionados con los ecosistemas y conservar los hábitats y los paisajes;</t>
  </si>
  <si>
    <t>Promover el desarrollo sostenible y la gestión eficiente de recursos naturales como el agua, el suelo y el aire, incluyendo la reducción de la dependencia química.</t>
  </si>
  <si>
    <t>Contribuir a la adaptación al cambio climático y a su mitigación, también mediante la reducción de las emisiones de gases de efecto invernadero y mejorando la captura de carbono, así como promover la energía sostenible.</t>
  </si>
  <si>
    <t>Mejorar la posición de los agricultores en la cadena de valor.</t>
  </si>
  <si>
    <t>Mejorar la orientación al mercado y aumentar la competitividad de las explotaciones agrarias a corto y largo plazo, también mediante una mayor atención a la investigación, la tecnología y la digitalización.</t>
  </si>
  <si>
    <t>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</si>
  <si>
    <t>¿Qué objetivos especificos cumplen las actividades de la Propuesta de Actividades?</t>
  </si>
  <si>
    <t>Título de la Propuesta de Actividades. Programa II.B.</t>
  </si>
  <si>
    <t>3.2. Programa II.B. Actividades demostrativas no directamente relacionadas con las tecnologías de digitalización.</t>
  </si>
  <si>
    <t>Título de la Propuesta de Actividades. Programa II.A.</t>
  </si>
  <si>
    <t>3.1.  Programa temático II.A. Eventos no directamente relacionados con las tecnologías de digitalización.</t>
  </si>
  <si>
    <t xml:space="preserve">3. PROGRAMA TEMÁTICO II: ACTIVIDADES DE TRANSFERENCIA DE CONOCIMIENTOS Y DE FORMACIÓN E INFORMACIÓN NO RELACIONADOS CON LAS TECNOLOGÍAS DE DIGITALIZACIÓN </t>
  </si>
  <si>
    <t>Título de la Propuesta de Actividades. Programa I.C.2</t>
  </si>
  <si>
    <t>2.4. Programa temático I.C.2. Cursos formativos para adquisición de competencias en digitalización orientados a profesionales que realizan asesoramiento en el sector agroalimentario o forestal.</t>
  </si>
  <si>
    <t>Título de la Propuesta de Actividades. Programa I.C.1</t>
  </si>
  <si>
    <t>2.3. Programa temático I.C.1  Cursos formativos para adquisición de competencias en digitalización orientados a profesionales del sector agroalimentario o forestal.</t>
  </si>
  <si>
    <t>Título de la Propuesta de Actividades. Programa I.B.</t>
  </si>
  <si>
    <t>2.2. Programa temático I.B.  Actividades demostrativas relacionadas con las tecnologías de digitalización.</t>
  </si>
  <si>
    <t>Título de la Propuesta de Actividades. Programa I.A.</t>
  </si>
  <si>
    <t>2.1. Programa temático I.A. Eventos relacionados con las tecnologías de digitalización</t>
  </si>
  <si>
    <t>¿Es del ámbito agroalimentario o forestal?</t>
  </si>
  <si>
    <t>¿Ámbito de actuación nacional?</t>
  </si>
  <si>
    <t>Otras características</t>
  </si>
  <si>
    <t>Tipo de entidad para fines MAPA</t>
  </si>
  <si>
    <t>¿Tiene exención de IVA?</t>
  </si>
  <si>
    <t>Entidad</t>
  </si>
  <si>
    <t>Tipo de entidad</t>
  </si>
  <si>
    <t>Web corporativa</t>
  </si>
  <si>
    <t>Correo electrónico</t>
  </si>
  <si>
    <t>Teléfono</t>
  </si>
  <si>
    <t>Provincia</t>
  </si>
  <si>
    <t>Comunidad Autónoma</t>
  </si>
  <si>
    <t>País</t>
  </si>
  <si>
    <t>C.P.</t>
  </si>
  <si>
    <t>Calle/Plaza y nº.</t>
  </si>
  <si>
    <t>Datos de contacto (domicilio a efectos de otras notificaciones y medios complementarios de contacto)</t>
  </si>
  <si>
    <t>Segundo apellido</t>
  </si>
  <si>
    <t>Primer apellido</t>
  </si>
  <si>
    <t>Nombre</t>
  </si>
  <si>
    <t>NIF</t>
  </si>
  <si>
    <t>Datos de su representante legal</t>
  </si>
  <si>
    <t>CIF / NIF</t>
  </si>
  <si>
    <t>Razón social / Nombre de la entidad</t>
  </si>
  <si>
    <t>Personalidad del miembro de la agrupación</t>
  </si>
  <si>
    <t>MIEMBRO SOLICITANTE 5</t>
  </si>
  <si>
    <t>MIEMBRO SOLICITANTE 4</t>
  </si>
  <si>
    <t>MIEMBRO SOLICITANTE 3</t>
  </si>
  <si>
    <t>MIEMBRO SOLICITANTE 2</t>
  </si>
  <si>
    <t xml:space="preserve">Nombre </t>
  </si>
  <si>
    <t>Datos persona de contacto a efectos de comunicación</t>
  </si>
  <si>
    <t>4.</t>
  </si>
  <si>
    <t>3.</t>
  </si>
  <si>
    <t>2.</t>
  </si>
  <si>
    <t>1.</t>
  </si>
  <si>
    <t>Personalidad</t>
  </si>
  <si>
    <t xml:space="preserve"> Nombre y personalidad de los miembros de la agrupación solicitante</t>
  </si>
  <si>
    <t xml:space="preserve"> (*) Elegir el número de miembros del desplegable. Para modificar el número debe volver a seleccionar del desplegable.</t>
  </si>
  <si>
    <r>
      <t>Número de miembros de la agrupación solicitante (incluyendo al representante) (</t>
    </r>
    <r>
      <rPr>
        <b/>
        <i/>
        <sz val="12"/>
        <color theme="1"/>
        <rFont val="Arial"/>
        <family val="2"/>
      </rPr>
      <t>máximo 5 miembros</t>
    </r>
    <r>
      <rPr>
        <b/>
        <sz val="12"/>
        <color theme="1"/>
        <rFont val="Arial"/>
        <family val="2"/>
      </rPr>
      <t>)</t>
    </r>
  </si>
  <si>
    <t xml:space="preserve">Miembros de la agrupación solicitante </t>
  </si>
  <si>
    <t xml:space="preserve">Datos de la agrupacion solicitante </t>
  </si>
  <si>
    <t xml:space="preserve">Datos de la entidad solicitante </t>
  </si>
  <si>
    <t>1.2. Datos de la entidad o agrupación solicitante</t>
  </si>
  <si>
    <t xml:space="preserve">      II.B. Actividades demostrativas que muestran la viabilidad o el funcionamiento en condiciones reales de aquellas prácticas o innovaciones.</t>
  </si>
  <si>
    <t xml:space="preserve">       II.A. Eventos en forma de Jornadas técnicas, seminarios técnicos o Jornadas de campo, entre otros, en el que se divulga de forma abierta de conocimientos tecnológicos y de gestión más actuales respecto a la temática concernida y con vistas a la mejora de la competitividad o sostenibilidad medioambiental de las explotaciones agrarias.</t>
  </si>
  <si>
    <t>Programa tematico II</t>
  </si>
  <si>
    <t xml:space="preserve">        I.C.2. Cursos formativos para adquisición de competencias en digitalización orientados a profesionales que realizan asesoramiento en el sector agroalimentario.</t>
  </si>
  <si>
    <t xml:space="preserve">        I.B. Actividades demostrativas que muestran la viabilidad o el funcionamiento en condiciones reales de aquellas prácticas o innovaciones digitales.</t>
  </si>
  <si>
    <t>Programa temático I</t>
  </si>
  <si>
    <t>Tipo de solicitud</t>
  </si>
  <si>
    <t>Tipo de solicitante</t>
  </si>
  <si>
    <t>1. DATOS CLAVE DE LA SOLICITUD DE SUBVENCIÓN</t>
  </si>
  <si>
    <t>Zamora</t>
  </si>
  <si>
    <t>Valladolid</t>
  </si>
  <si>
    <t>Zaragoza</t>
  </si>
  <si>
    <t>Cantabria</t>
  </si>
  <si>
    <t xml:space="preserve">Tipo de inversiones </t>
  </si>
  <si>
    <t xml:space="preserve">Inversiones </t>
  </si>
  <si>
    <t>12. Otros / Desarrollo rural</t>
  </si>
  <si>
    <t>11. Regadíos</t>
  </si>
  <si>
    <t>10. Forestal</t>
  </si>
  <si>
    <t>9. Industria Agroalimentaria</t>
  </si>
  <si>
    <t>8. Agricultura</t>
  </si>
  <si>
    <t>7. Ganadería</t>
  </si>
  <si>
    <t xml:space="preserve">TEMA </t>
  </si>
  <si>
    <t>6. Otros / Desarrollo rural</t>
  </si>
  <si>
    <t>5. Regadíos</t>
  </si>
  <si>
    <t>4. Forestal</t>
  </si>
  <si>
    <t>3. Industria Agroalimentaria</t>
  </si>
  <si>
    <t>2. Agricultura</t>
  </si>
  <si>
    <t>1. Ganadería</t>
  </si>
  <si>
    <t>Objetivos específicos proyecto</t>
  </si>
  <si>
    <t>Tipo de producto</t>
  </si>
  <si>
    <t>Número de miembros</t>
  </si>
  <si>
    <t>Tipo entidad para fines MAPA</t>
  </si>
  <si>
    <t>¿Tiene exencion de IVA?</t>
  </si>
  <si>
    <t xml:space="preserve">Personalidad miembro </t>
  </si>
  <si>
    <t>País Vasco</t>
  </si>
  <si>
    <t>Galicia</t>
  </si>
  <si>
    <t>Extremadura</t>
  </si>
  <si>
    <t>Comunidad Valenciana</t>
  </si>
  <si>
    <t>Cataluña</t>
  </si>
  <si>
    <t>Castilla y León</t>
  </si>
  <si>
    <t>Aragón</t>
  </si>
  <si>
    <t>Andalucía</t>
  </si>
  <si>
    <t>II.Programa temático. Actuaciones de Formación fuera de la materia de digitalización.</t>
  </si>
  <si>
    <t>I.Programa temático. Actuaciones de Formación en materia de digitalización.</t>
  </si>
  <si>
    <t xml:space="preserve">TEMAS </t>
  </si>
  <si>
    <t>Tipo de Solicitante</t>
  </si>
  <si>
    <t>Booleano</t>
  </si>
  <si>
    <t xml:space="preserve">Area tematica secundaria </t>
  </si>
  <si>
    <t xml:space="preserve">Area tematica principal </t>
  </si>
  <si>
    <t xml:space="preserve">Programa temático </t>
  </si>
  <si>
    <t>Tipo de inversión. Programa II.B.</t>
  </si>
  <si>
    <t>Tipo de inversión. Programa I.B</t>
  </si>
  <si>
    <t>Inversiones. Programa II.B.</t>
  </si>
  <si>
    <t>Inversiones. Programa I.B</t>
  </si>
  <si>
    <t>Duracion estimada meses. Programa II.B</t>
  </si>
  <si>
    <t>Provincias ejecución Propuesta de Actividades. Programa II.B</t>
  </si>
  <si>
    <t xml:space="preserve">Provincias ejecución Propuesta de Actividades. Programa II.A </t>
  </si>
  <si>
    <t>Provincias ejecución Propuesta de Actividades. Programa I.C.2</t>
  </si>
  <si>
    <t>Provincias ejecución Propuesta de Actividades. Programa I.C.1</t>
  </si>
  <si>
    <t>Provincias ejecución Propuesta de Actividades. Programa I.B</t>
  </si>
  <si>
    <t>Provincias ejecución Propuesta de Actividades. Programa I.A</t>
  </si>
  <si>
    <t>Comunidades Autonomas ejecución Propuesta de Actividades. Programa II.B</t>
  </si>
  <si>
    <t xml:space="preserve">Comunidades Autonomas ejecución Propuesta de Actividades. Programa II.A </t>
  </si>
  <si>
    <t>Comunidades Autonomas ejecución Propuesta de Actividades. Programa I.C.2</t>
  </si>
  <si>
    <t>Comunidades Autonomas ejecución Propuesta de Actividades. Programa I.C.1</t>
  </si>
  <si>
    <t>Comunidades Autonomas ejecución Propuesta de Actividades. Programa I.B</t>
  </si>
  <si>
    <t>Comunidades Autonomas ejecución Propuesta de Actividades. Programa I.A</t>
  </si>
  <si>
    <t>Área temática secundaria. Programa II.B</t>
  </si>
  <si>
    <t>Área temática secundaria. Programa II.A (1.1)</t>
  </si>
  <si>
    <t>Área temática secundaria. Programa I.C.2 (1.1)</t>
  </si>
  <si>
    <t>Área temática secundaria. Programa I.C.1 (1.1)</t>
  </si>
  <si>
    <t>Área temática secundaria. Programa I.B (1.1)</t>
  </si>
  <si>
    <t>Área temática secundaria. Programa I.A (1.1)</t>
  </si>
  <si>
    <t xml:space="preserve">Área temática secundaria. Programa II.A </t>
  </si>
  <si>
    <t>Área temática secundaria. Programa I.C.2</t>
  </si>
  <si>
    <t xml:space="preserve">Área temática secundaria. Programa I.C.1 </t>
  </si>
  <si>
    <t>Área temática secundaria. Programa I.B</t>
  </si>
  <si>
    <t>Área temática secundaria. Programa I.A</t>
  </si>
  <si>
    <t>Área temática principal. Programa II.B</t>
  </si>
  <si>
    <t>Área temática principal. Programa II.A (1.1)</t>
  </si>
  <si>
    <t>Área temática principal. Programa I.C.2 (1.1)</t>
  </si>
  <si>
    <t>Área temática principal. Programa I.C.1 (1.1)</t>
  </si>
  <si>
    <t>Área temática principal. Programa I.B (1.1)</t>
  </si>
  <si>
    <t>Área temática principal. Programa IA. (1.1)</t>
  </si>
  <si>
    <t xml:space="preserve">Área temática principal. Programa II.A </t>
  </si>
  <si>
    <t>Área temática principal. Programa I.C.2</t>
  </si>
  <si>
    <t>Área temática principal. Programa I.C.1</t>
  </si>
  <si>
    <t>Área temática principal. Programa I.B</t>
  </si>
  <si>
    <t>Área temática principal. Programa IA</t>
  </si>
  <si>
    <t>Objetivo 9</t>
  </si>
  <si>
    <t>Objetivo 8</t>
  </si>
  <si>
    <t>Objetivo 7</t>
  </si>
  <si>
    <t>Objetivo 6</t>
  </si>
  <si>
    <t>Objetivo 5</t>
  </si>
  <si>
    <t>Objetivo 4</t>
  </si>
  <si>
    <t>Objetivo 3</t>
  </si>
  <si>
    <t>Objetivo 2</t>
  </si>
  <si>
    <t>Objetivo 1</t>
  </si>
  <si>
    <t>Objetivos Reglamento (UE) 2021/2115 del Parlamento Europeo y del Consejo de 2 de diciembre de 2021. Programa II.B</t>
  </si>
  <si>
    <t xml:space="preserve">Objetivos Reglamento (UE) 2021/2115 del Parlamento Europeo y del Consejo de 2 de diciembre de 2021. Programa II.A </t>
  </si>
  <si>
    <t>Objetivos Reglamento (UE) 2021/2115 del Parlamento Europeo y del Consejo de 2 de diciembre de 2021. Programa I.C.2</t>
  </si>
  <si>
    <t>Objetivos Reglamento (UE) 2021/2115 del Parlamento Europeo y del Consejo de 2 de diciembre de 2021. Programa I.C.1</t>
  </si>
  <si>
    <t>Objetivos Reglamento (UE) 2021/2115 del Parlamento Europeo y del Consejo de 2 de diciembre de 2021. Programa I.B</t>
  </si>
  <si>
    <t>Objetivos Reglamento (UE) 2021/2115 del Parlamento Europeo y del Consejo de 2 de diciembre de 2021. Programa I.A</t>
  </si>
  <si>
    <t>Objetivo principal de la Propuesta de Actividades. Programa II.B</t>
  </si>
  <si>
    <t xml:space="preserve">Objetivo principal de la Propuesta de Actividades. Programa II.A </t>
  </si>
  <si>
    <t>Objetivo principal de la Propuesta de Actividades. Programa I.C.2</t>
  </si>
  <si>
    <t>Objetivo principal de la Propuesta de Actividades. Programa I.C.1</t>
  </si>
  <si>
    <t>Objetivo principal de la Propuesta de Actividades. Programa I.B</t>
  </si>
  <si>
    <t>Objetivo principal de la Propuesta de Actividades. Programa I.A</t>
  </si>
  <si>
    <t>Breve resumen de la Propuesta de Actividades. Programa II.B</t>
  </si>
  <si>
    <t xml:space="preserve">Breve resumen de la Propuesta de Actividades. Programa II.A </t>
  </si>
  <si>
    <t>Breve resumen de la Propuesta de Actividades. Programa I.C.2</t>
  </si>
  <si>
    <t>Breve resumen de la Propuesta de Actividades. Programa I.C.1</t>
  </si>
  <si>
    <t>Breve resumen de la Propuesta de Actividades. Programa I.B</t>
  </si>
  <si>
    <t>Breve resumen de la Propuesta de Actividades. Programa I.A</t>
  </si>
  <si>
    <t>Título de la Propuesta de Actividades. Programa II.B</t>
  </si>
  <si>
    <t xml:space="preserve">Título de la Propuesta de Actividades. Programa II.A </t>
  </si>
  <si>
    <t>Título de la Propuesta de Actividades. Programa I.B</t>
  </si>
  <si>
    <t xml:space="preserve">Tipo de solicitante </t>
  </si>
  <si>
    <t xml:space="preserve">Nombre de la agrupación solicitante </t>
  </si>
  <si>
    <t xml:space="preserve">Nombre de la entidad </t>
  </si>
  <si>
    <t>Programa tematico II.B</t>
  </si>
  <si>
    <t xml:space="preserve">Programa tematico II.A </t>
  </si>
  <si>
    <t>Programa tematico I.C.2</t>
  </si>
  <si>
    <t>Programa tematico I.C.1</t>
  </si>
  <si>
    <t>Programa tematico I.B</t>
  </si>
  <si>
    <t>Programa tematico I.A</t>
  </si>
  <si>
    <t>ImporteSubcontratacionP.II.B</t>
  </si>
  <si>
    <t>ImporteSubcontratacionP.II.A</t>
  </si>
  <si>
    <t>ImporteSubcontratacionP.I.C.2</t>
  </si>
  <si>
    <t>ImporteSubcontratacionP.I.C.1</t>
  </si>
  <si>
    <t>ImporteSubcontratacionP.I.B</t>
  </si>
  <si>
    <t>ImporteSubcontratacionP.I.A</t>
  </si>
  <si>
    <t>ImporteSubvencion2P.II.B</t>
  </si>
  <si>
    <t>ImporteSubvencion2P.II.A</t>
  </si>
  <si>
    <t>ImporteSubvencion2P.I.C.2</t>
  </si>
  <si>
    <t>ImporteSubvencion2P.I.C.1</t>
  </si>
  <si>
    <t>ImporteSubvencion2P.I.B</t>
  </si>
  <si>
    <t>ImporteSubvencion2P.I.A</t>
  </si>
  <si>
    <t>ImporteSubvencion1P.II.B</t>
  </si>
  <si>
    <t>ImporteSubvencion1P.II.A</t>
  </si>
  <si>
    <t>ImporteSubvencion1P.I.C.2</t>
  </si>
  <si>
    <t>ImporteSubvencion1P.I.C.1</t>
  </si>
  <si>
    <t>ImporteSubvencion1P.I.B</t>
  </si>
  <si>
    <t>ImporteSubvencion1P.I.A</t>
  </si>
  <si>
    <t>TotalFondosPropiosP.I.B</t>
  </si>
  <si>
    <t>TotalSubvencionP.II.B</t>
  </si>
  <si>
    <t>TotalSubvencionP.II.A</t>
  </si>
  <si>
    <t>TotalSubvencionP.I.C.2</t>
  </si>
  <si>
    <t>TotalSubvencionP.I.C.1</t>
  </si>
  <si>
    <t>TotalSubvencionP.I.B</t>
  </si>
  <si>
    <t>TotalSubvencionP.I.A</t>
  </si>
  <si>
    <t>TotalprespuestadoP.II.B</t>
  </si>
  <si>
    <t>TotalprespuestadoP.II.A</t>
  </si>
  <si>
    <t>TotalprespuestadoP.I.C.2</t>
  </si>
  <si>
    <t>TotalprespuestadoP.I.C.1</t>
  </si>
  <si>
    <t>TotalprespuestadoP.I.B</t>
  </si>
  <si>
    <t>TotalprespuestadoP.I.A</t>
  </si>
  <si>
    <t>CostesIndirectosP.II.B</t>
  </si>
  <si>
    <t>CostesIndirectosP.II.A</t>
  </si>
  <si>
    <t>CostesIndirectosP.I.C.2</t>
  </si>
  <si>
    <t>CostesIndirectosP.I.C.1</t>
  </si>
  <si>
    <t>CostesIndirectosP.I.B</t>
  </si>
  <si>
    <t>CostesIndirectosP.I.A</t>
  </si>
  <si>
    <t>CCAA</t>
  </si>
  <si>
    <t>AmbitoAgrarioForestal</t>
  </si>
  <si>
    <t>AmbitoActuacionNacional</t>
  </si>
  <si>
    <t>OtrasCaracteristicas</t>
  </si>
  <si>
    <t>ExencionIVA</t>
  </si>
  <si>
    <t>TipoEntidadMAPA</t>
  </si>
  <si>
    <t>PaginaWeb</t>
  </si>
  <si>
    <t>CorreoElectronico</t>
  </si>
  <si>
    <t>Telefono</t>
  </si>
  <si>
    <t>Pais</t>
  </si>
  <si>
    <t>ComunidadAutonoma</t>
  </si>
  <si>
    <t>CodigoPostal</t>
  </si>
  <si>
    <t>CallePlaza</t>
  </si>
  <si>
    <t>SegundoApellidoRepresentante</t>
  </si>
  <si>
    <t>PrimerApellidoRepresentante</t>
  </si>
  <si>
    <t>NombreRepresentante</t>
  </si>
  <si>
    <t>NifRepresentante</t>
  </si>
  <si>
    <t>RazonSocialNombreApellidos</t>
  </si>
  <si>
    <t>NifCif</t>
  </si>
  <si>
    <t>NumeroSolicitante</t>
  </si>
  <si>
    <t>Número solicitantes</t>
  </si>
  <si>
    <t>TotalFondosPropiosP.II.B</t>
  </si>
  <si>
    <t>65,97 euros/día</t>
  </si>
  <si>
    <t xml:space="preserve">Alojamiento </t>
  </si>
  <si>
    <t>18,70 euros</t>
  </si>
  <si>
    <t xml:space="preserve">Almuerzo o cena </t>
  </si>
  <si>
    <t xml:space="preserve"> 37,40 €/día </t>
  </si>
  <si>
    <t xml:space="preserve">Completo </t>
  </si>
  <si>
    <t>Manutención</t>
  </si>
  <si>
    <t xml:space="preserve">Transporte </t>
  </si>
  <si>
    <t>Límites máximos transporte, manutención y alojamiento</t>
  </si>
  <si>
    <t>-</t>
  </si>
  <si>
    <t>LÍMITE TOTAL SUBVENCIÓN/FORMACIÓN</t>
  </si>
  <si>
    <t xml:space="preserve">TOTALES </t>
  </si>
  <si>
    <t xml:space="preserve">Costes indirectos </t>
  </si>
  <si>
    <t>Seguros acciones divulgativas</t>
  </si>
  <si>
    <t>40 € /alumno</t>
  </si>
  <si>
    <t>1.500 € máximo</t>
  </si>
  <si>
    <t>Entornos virtuales</t>
  </si>
  <si>
    <t>Nº unidades totales</t>
  </si>
  <si>
    <t>Límite del concepto de gasto</t>
  </si>
  <si>
    <t>Partida o concepto de gasto</t>
  </si>
  <si>
    <t>COMPROBACIÓN DE LÍMITES</t>
  </si>
  <si>
    <t xml:space="preserve">IMPORTE DE SUBCONTRATACIÓN </t>
  </si>
  <si>
    <t>TOTAL SUBVENCIÓN</t>
  </si>
  <si>
    <t>TOTAL PRESUPUESTO</t>
  </si>
  <si>
    <t>TOTAL COSTES INDIRECTOS (15% C.D.)</t>
  </si>
  <si>
    <t>TOTAL COSTES DIRECTOS (A+B)</t>
  </si>
  <si>
    <t>B. SERVICIOS Y FUNGIBLES</t>
  </si>
  <si>
    <t>A. PERSONAL</t>
  </si>
  <si>
    <t>MIEMBRO 5
TOTAL</t>
  </si>
  <si>
    <t>MIEMBRO 5
Periodo 2</t>
  </si>
  <si>
    <t>MIEMBRO 5
Periodo 1</t>
  </si>
  <si>
    <t>MIEMBRO 4
TOTAL</t>
  </si>
  <si>
    <t>MIEMBRO 4
Periodo 2</t>
  </si>
  <si>
    <t>MIEMBRO 4
Periodo 1</t>
  </si>
  <si>
    <t>MIEMBRO 3
TOTAL</t>
  </si>
  <si>
    <t>MIEMBRO 3
Periodo 2</t>
  </si>
  <si>
    <t>MIEMBRO 3
Periodo 1</t>
  </si>
  <si>
    <t>MIEMBRO 2
TOTAL</t>
  </si>
  <si>
    <t>MIEMBRO 2
Periodo 2</t>
  </si>
  <si>
    <t>MIEMBRO 2
Periodo 1</t>
  </si>
  <si>
    <t>MIEMBRO 1
TOTAL</t>
  </si>
  <si>
    <t>MIEMBRO 1
Periodo 2</t>
  </si>
  <si>
    <t>MIEMBRO 1
Periodo 1</t>
  </si>
  <si>
    <t>PERIODO 2</t>
  </si>
  <si>
    <t>PERIODO 1</t>
  </si>
  <si>
    <t>IMPORTES GASTOS SUBVENCIONABLES (€)</t>
  </si>
  <si>
    <t>PARTIDAS O CONCEPTOS DE GASTO DE LA PROPUESTA DE ACTIVIDADES A IMPUTAR A LA SUBVENCIÓN</t>
  </si>
  <si>
    <t>Nombre del representante de la agrupación solicitante</t>
  </si>
  <si>
    <t>Nombre de la agrupación solicitante</t>
  </si>
  <si>
    <t xml:space="preserve">Tipo de solicitud </t>
  </si>
  <si>
    <t>Fecha de la solicitud</t>
  </si>
  <si>
    <t xml:space="preserve">Nº expediente </t>
  </si>
  <si>
    <t>PROGRAMA TEMÁTICO I.A</t>
  </si>
  <si>
    <t xml:space="preserve">LÍMITE TOTAL SUBVENCIÓN/FORMACIÓN </t>
  </si>
  <si>
    <t>TOTAL COSTES DIRECTOS (A+B+C)</t>
  </si>
  <si>
    <t>B. SERVICIOS Y FUGIBLES</t>
  </si>
  <si>
    <t>IMPORTES GASTOS SUBVENCIONABLES</t>
  </si>
  <si>
    <t>PROGRAMA TEMÁTICO I.B</t>
  </si>
  <si>
    <t>Seguros cursos</t>
  </si>
  <si>
    <t>B. SERVICIOS Y FUNGIBLE</t>
  </si>
  <si>
    <t>PROGRAMA TEMÁTICO I.C.1</t>
  </si>
  <si>
    <t xml:space="preserve">B. SERVICIOS Y FUNGIBLES </t>
  </si>
  <si>
    <t>PROGRAMA TEMÁTICO I.C.2</t>
  </si>
  <si>
    <t>B.SERVICIOS Y FUNGIBLES</t>
  </si>
  <si>
    <t>PROGRAMA TEMÁTICO II.A</t>
  </si>
  <si>
    <t>PROGRAMA TEMÁTICO II.B</t>
  </si>
  <si>
    <t>Nombre de la entidad solicitante</t>
  </si>
  <si>
    <t>B.SERVICIOS Y FUGIBLES</t>
  </si>
  <si>
    <t xml:space="preserve">Razón social/Nombre </t>
  </si>
  <si>
    <t>Subvención total solicitada. Programa II.B</t>
  </si>
  <si>
    <t>Subvención total solicitada. Programa II.A</t>
  </si>
  <si>
    <t>Subvención total solicitada. Programa I.C.2</t>
  </si>
  <si>
    <t>Subvención total solicitada. Programa I.C.1</t>
  </si>
  <si>
    <t>Subvención total solicitada. Programa I.B</t>
  </si>
  <si>
    <t>Subvención total solicitada. Programa I.A</t>
  </si>
  <si>
    <t xml:space="preserve">PORCENTAJES SOBRE EL TOTAL PRESUPUESTADO </t>
  </si>
  <si>
    <t>IMPORTE DE SUBCONTRATACIÓN</t>
  </si>
  <si>
    <t>TOTAL PRESUPUESTADO</t>
  </si>
  <si>
    <t>COSTES INDIRECTOS (15% C.D)</t>
  </si>
  <si>
    <t>COSTES DIRECTOS (A+B)</t>
  </si>
  <si>
    <t>Periodo 2</t>
  </si>
  <si>
    <t xml:space="preserve"> Periodo 1</t>
  </si>
  <si>
    <t>TOTAL GASTOS SUBVENCIONABLES</t>
  </si>
  <si>
    <t xml:space="preserve">PARTIDAS DE GASTOS DE LA PROPUESTA DE ACTIVIDADES </t>
  </si>
  <si>
    <t>Nombre de la Propuesta de Actividades. Programa I.C.2</t>
  </si>
  <si>
    <t>Nombre de la Propuesta de Actividades. Programa I.C.1</t>
  </si>
  <si>
    <t>Nombre de la Propuesta de Actividades. Programa I.A</t>
  </si>
  <si>
    <t xml:space="preserve">Nombre agrupación solicitante </t>
  </si>
  <si>
    <t>COSTES DIRECTOS (A+B+C)</t>
  </si>
  <si>
    <t>Periodo 1</t>
  </si>
  <si>
    <t>Nombre de la Propuesta de Actividades. Programa I.B</t>
  </si>
  <si>
    <t>Nombre de la Propuesta de Actividades. Programa II.A</t>
  </si>
  <si>
    <t>Nombre de la Propuesta de Actividades. Programa II.B</t>
  </si>
  <si>
    <t>Subvención total o GPT TOTAL</t>
  </si>
  <si>
    <t>Subvención 
Periodo 2</t>
  </si>
  <si>
    <t>Subvención 
Periodo 1</t>
  </si>
  <si>
    <t>Total AGE
Periodo 2</t>
  </si>
  <si>
    <t>Total FEADER 
Periodo 2</t>
  </si>
  <si>
    <t>Total AGE
Periodo 1</t>
  </si>
  <si>
    <t>Total FEADER 
Periodo 1</t>
  </si>
  <si>
    <t>TOTALES</t>
  </si>
  <si>
    <t>Fondos Propios</t>
  </si>
  <si>
    <t xml:space="preserve">Subvención para inversiones: </t>
  </si>
  <si>
    <t>Subvención Total</t>
  </si>
  <si>
    <t>TOTAL GLOBAL</t>
  </si>
  <si>
    <t>TOTAL Periodo 2</t>
  </si>
  <si>
    <t>TOTAL Periodo 1</t>
  </si>
  <si>
    <t>AGE</t>
  </si>
  <si>
    <t>FEADER</t>
  </si>
  <si>
    <t>Origen subvención:</t>
  </si>
  <si>
    <t xml:space="preserve">TOTAL Y SUBTOTAL </t>
  </si>
  <si>
    <t>Anualidad:</t>
  </si>
  <si>
    <t>Importe por miembro de la agrupación (euros):</t>
  </si>
  <si>
    <t>SUBVENCIÓN DESTINADA A COSTES DE INVERSIÓN (euros):</t>
  </si>
  <si>
    <t xml:space="preserve">IMPORTE AGE (euros): </t>
  </si>
  <si>
    <t>IMPORTE FEADER (euros):</t>
  </si>
  <si>
    <t>SUBVENCIÓN TOTAL SOLICITADA (euros):</t>
  </si>
  <si>
    <t>NIF representante de la agrupación</t>
  </si>
  <si>
    <t>Nombre miembro representante de la agrupación</t>
  </si>
  <si>
    <t>Titulo de la propuesta de actividades</t>
  </si>
  <si>
    <t>Nº PROPUESTA CONCESIÓN</t>
  </si>
  <si>
    <t xml:space="preserve">Nº Expediente </t>
  </si>
  <si>
    <t>Importe por entidad solicitante (euros):</t>
  </si>
  <si>
    <t>NIF de la entidad representante</t>
  </si>
  <si>
    <t>Título de la propuesta de actividades</t>
  </si>
  <si>
    <t>Alcance territorial</t>
  </si>
  <si>
    <t>Contribuir a detener y revertir la pérdida de biodiversidad, potenciar los servicios relacionados con los ecosistemas y conservar los hábitats y los paisajes.</t>
  </si>
  <si>
    <t>Automóviles: 0,26 €/Km recorrido
Motocicletas: 0,106  €/Km recorrido</t>
  </si>
  <si>
    <r>
      <t xml:space="preserve">Importe solicitado 
</t>
    </r>
    <r>
      <rPr>
        <sz val="10"/>
        <rFont val="Arial"/>
        <family val="2"/>
      </rPr>
      <t>(</t>
    </r>
    <r>
      <rPr>
        <sz val="10"/>
        <rFont val="Calibri"/>
        <family val="2"/>
      </rPr>
      <t>≤</t>
    </r>
    <r>
      <rPr>
        <sz val="8"/>
        <rFont val="Arial"/>
        <family val="2"/>
      </rPr>
      <t xml:space="preserve"> Importe límite)</t>
    </r>
  </si>
  <si>
    <t>Nombre del representante de la entidad solicitante</t>
  </si>
  <si>
    <t>Coste total estimado de la Propuesta de actividades. Programa I.A</t>
  </si>
  <si>
    <t>Coste total estimado de la Propuesta de Actividades. Programa I.A</t>
  </si>
  <si>
    <t>Coste total estimado de la Propuesta de Actividades. Programa I.B</t>
  </si>
  <si>
    <t>Coste total estimado de la Propuesta de Actividades. Programa I.C.1</t>
  </si>
  <si>
    <t>Coste total estimado de la Propuesta de Actividades. Programa I.C.2</t>
  </si>
  <si>
    <t>Coste total estimado de la Propuesta de Actividades. Programa II.A</t>
  </si>
  <si>
    <t>Coste total estimado de la Propuesta de Actividades. Programa II.B</t>
  </si>
  <si>
    <t>Nombre de la entidad representante</t>
  </si>
  <si>
    <t>total AGE
Periodo 3</t>
  </si>
  <si>
    <t>Total FEADER
Periodo 2</t>
  </si>
  <si>
    <t>Total FEADER
Periodo 1</t>
  </si>
  <si>
    <t>total AGE
Periodo 2</t>
  </si>
  <si>
    <t>NIF de la entidad</t>
  </si>
  <si>
    <t xml:space="preserve">Nombre de la entidad solicitante </t>
  </si>
  <si>
    <t>CIF de la entidad solicitante</t>
  </si>
  <si>
    <t>Titulo de la Propuesta de Actividades. Programa I.B</t>
  </si>
  <si>
    <t>Titulo de la Propuesta de Actividades. Programa I.C.1</t>
  </si>
  <si>
    <t>Titulo de la Propuesta de Actividades. Programa II.A</t>
  </si>
  <si>
    <t>Titulo de la Propuesta de Actividades. Programa II.B</t>
  </si>
  <si>
    <t>Titulo de la Propuesta de Actividades. Programa I.C.2</t>
  </si>
  <si>
    <t>Titulo de la Propuesta de Actividades. Programa I.A</t>
  </si>
  <si>
    <t>COSTE TOTAL DE LA PROPUESTA DE ACTIVIDADES (euros):</t>
  </si>
  <si>
    <t>COSTE TOTAL DE LA PROPUESTA DE ACTIVIDADES(euros):</t>
  </si>
  <si>
    <t>40 € /asistente</t>
  </si>
  <si>
    <t xml:space="preserve">Nombre de la agrupacion solicitante </t>
  </si>
  <si>
    <t>Listado provincias</t>
  </si>
  <si>
    <t>Aux</t>
  </si>
  <si>
    <t>Ganaderia</t>
  </si>
  <si>
    <t>Ganaderia2</t>
  </si>
  <si>
    <t>Objetivo</t>
  </si>
  <si>
    <t>Paises</t>
  </si>
  <si>
    <t xml:space="preserve">Personal docente externo </t>
  </si>
  <si>
    <t>90 €/hora</t>
  </si>
  <si>
    <t>B.3. Material didáctico, textos y fungibles</t>
  </si>
  <si>
    <t>Personal docente externo</t>
  </si>
  <si>
    <t>Islas Baleares</t>
  </si>
  <si>
    <t>Islas Canarias</t>
  </si>
  <si>
    <t>Castilla La Mancha</t>
  </si>
  <si>
    <t>Comunidad de Madrid</t>
  </si>
  <si>
    <t>Región de Murcia</t>
  </si>
  <si>
    <t>Comunidad Foral Navarra</t>
  </si>
  <si>
    <t>La Rioja</t>
  </si>
  <si>
    <t>(Agrupación)</t>
  </si>
  <si>
    <r>
      <t xml:space="preserve">    </t>
    </r>
    <r>
      <rPr>
        <b/>
        <sz val="11"/>
        <color theme="1"/>
        <rFont val="Arial"/>
        <family val="2"/>
      </rPr>
      <t xml:space="preserve"> Subvención solicitada   </t>
    </r>
    <r>
      <rPr>
        <sz val="11"/>
        <color theme="1"/>
        <rFont val="Arial"/>
        <family val="2"/>
      </rPr>
      <t xml:space="preserve">          (Entidad) *</t>
    </r>
  </si>
  <si>
    <t>Subvención solicitada. Programa I.A (Entidad)</t>
  </si>
  <si>
    <t>Coste total de la Propuesta de Actividades (Entidad)</t>
  </si>
  <si>
    <t>Subvención solicitada. Programa I.A (Agrupación)</t>
  </si>
  <si>
    <t>Coste total de la Propuesta de Actividades (Agrupación)</t>
  </si>
  <si>
    <t>Subvención solicitada. Programa I.B (Entidad)</t>
  </si>
  <si>
    <t>Coste total de la propuesta de actividades. (Entidad)</t>
  </si>
  <si>
    <t>Subvención solicitada. Programa I.B (Agrupación)</t>
  </si>
  <si>
    <t>Coste total de la propuesta de actividades. (Agrupacíón)</t>
  </si>
  <si>
    <t>Subvención solicitada. Programa I.C.1 (Entidad)</t>
  </si>
  <si>
    <t>Subvención solicitada. Programa I.C.1 (Agrupación)</t>
  </si>
  <si>
    <t>Subvención solicitada. Programa I.C.2. (Entidad)</t>
  </si>
  <si>
    <t xml:space="preserve">Duración estimada meses. Programa I.C.2. </t>
  </si>
  <si>
    <t>Subvención solicitada. Programa I.C.2. (Agrupación)</t>
  </si>
  <si>
    <t>Subvención solicitada. Programa II.A (Entidad)</t>
  </si>
  <si>
    <t>Subvención solicitada. Programa II.B. (Entidad)</t>
  </si>
  <si>
    <t>Subvención solicitada. Programa II.B.(Agrupación)</t>
  </si>
  <si>
    <t xml:space="preserve">Inversiones          </t>
  </si>
  <si>
    <t>Tipo de inversión</t>
  </si>
  <si>
    <t>90 €/hora, IVA excluido.</t>
  </si>
  <si>
    <t>Ámbito sectorial</t>
  </si>
  <si>
    <t>Área temática principal</t>
  </si>
  <si>
    <t>Área temática secundaria</t>
  </si>
  <si>
    <r>
      <t xml:space="preserve">    </t>
    </r>
    <r>
      <rPr>
        <b/>
        <sz val="11"/>
        <color theme="1"/>
        <rFont val="Arial"/>
        <family val="2"/>
      </rPr>
      <t xml:space="preserve"> Subvención solicitada   </t>
    </r>
    <r>
      <rPr>
        <sz val="11"/>
        <color theme="1"/>
        <rFont val="Arial"/>
        <family val="2"/>
      </rPr>
      <t xml:space="preserve">         (Entidad) *</t>
    </r>
  </si>
  <si>
    <t>MIEMBRO SOLICITANTE 1 REPRESENTANTE</t>
  </si>
  <si>
    <t>Principado de Asturias</t>
  </si>
  <si>
    <r>
      <rPr>
        <b/>
        <sz val="11"/>
        <color theme="1"/>
        <rFont val="Arial"/>
        <family val="2"/>
      </rPr>
      <t>Coste total estimado de la propuesta</t>
    </r>
    <r>
      <rPr>
        <sz val="11"/>
        <color theme="1"/>
        <rFont val="Arial"/>
        <family val="2"/>
      </rPr>
      <t xml:space="preserve">                    (Entidad) *</t>
    </r>
  </si>
  <si>
    <r>
      <rPr>
        <b/>
        <sz val="11"/>
        <color theme="1"/>
        <rFont val="Arial"/>
        <family val="2"/>
      </rPr>
      <t>Coste total estimado de la propuesta</t>
    </r>
    <r>
      <rPr>
        <sz val="11"/>
        <color theme="1"/>
        <rFont val="Arial"/>
        <family val="2"/>
      </rPr>
      <t xml:space="preserve">                      (Entidad)*</t>
    </r>
  </si>
  <si>
    <t xml:space="preserve">FONDOS PROPIOS </t>
  </si>
  <si>
    <t xml:space="preserve">TOTAL FONDOS PROPIOS </t>
  </si>
  <si>
    <t>Fondos propios. Programa II.B.(Entidad)</t>
  </si>
  <si>
    <t>Fondos propios. Programa II.B.(Agrupación)</t>
  </si>
  <si>
    <r>
      <t xml:space="preserve">Fondos propios                                                              </t>
    </r>
    <r>
      <rPr>
        <sz val="11"/>
        <color theme="1"/>
        <rFont val="Arial"/>
        <family val="2"/>
      </rPr>
      <t>(Entidad)*</t>
    </r>
  </si>
  <si>
    <r>
      <t xml:space="preserve"> </t>
    </r>
    <r>
      <rPr>
        <b/>
        <sz val="11"/>
        <color theme="1"/>
        <rFont val="Arial"/>
        <family val="2"/>
      </rPr>
      <t>Coste total estimado de la propuesta</t>
    </r>
    <r>
      <rPr>
        <sz val="11"/>
        <color theme="1"/>
        <rFont val="Arial"/>
        <family val="2"/>
      </rPr>
      <t xml:space="preserve">                   (Entidad)*</t>
    </r>
  </si>
  <si>
    <r>
      <t xml:space="preserve">Fondos propios                                                             </t>
    </r>
    <r>
      <rPr>
        <sz val="11"/>
        <color theme="1"/>
        <rFont val="Arial"/>
        <family val="2"/>
      </rPr>
      <t>(Entidad)*</t>
    </r>
  </si>
  <si>
    <t xml:space="preserve">   IMPORTE AGE (euros): </t>
  </si>
  <si>
    <t>Título de la Propuesta de Actividades. Programa I.A</t>
  </si>
  <si>
    <t>Máximo 20% de los costes directos</t>
  </si>
  <si>
    <t>Personal de coordinación</t>
  </si>
  <si>
    <t xml:space="preserve">Personal de coordinación </t>
  </si>
  <si>
    <t xml:space="preserve">SUBCONTRATACIÓN </t>
  </si>
  <si>
    <t>TOTAL FONDOS PROPIOS</t>
  </si>
  <si>
    <t>TotalFondosPropiosP.I.A</t>
  </si>
  <si>
    <t>TotalFondosPropiosP.I.C.1</t>
  </si>
  <si>
    <t>TotalFondosPropiosP.I.C.2</t>
  </si>
  <si>
    <t>TotalFondosPropiosP.II.A</t>
  </si>
  <si>
    <t xml:space="preserve"> TOTAL FONDOS PROPIOS</t>
  </si>
  <si>
    <t xml:space="preserve">Fondos propios </t>
  </si>
  <si>
    <t>Fondos Propios. Programa I.A</t>
  </si>
  <si>
    <t>Fondos propios. Programa II.A</t>
  </si>
  <si>
    <t>Fondos Propios. Programa I.C.2</t>
  </si>
  <si>
    <t>Fondos Propios. Programa I.C.1</t>
  </si>
  <si>
    <t>Fondos Propios. Programa II.A</t>
  </si>
  <si>
    <t>Breve resumen de la Propuesta de Actividades Programa I.C.1.
(máximo 500 caracteres)</t>
  </si>
  <si>
    <t>Título de la Propuesta de Actividades. Programa I.C.1.</t>
  </si>
  <si>
    <t>Título de la Propuesta de Actividades. Programa I.C.2.</t>
  </si>
  <si>
    <t>1.1. Programa temático para el que se solicita la subvención</t>
  </si>
  <si>
    <r>
      <t xml:space="preserve">Breve resumen de la Propuesta de Actividades. Programa I.A. 
</t>
    </r>
    <r>
      <rPr>
        <i/>
        <sz val="11"/>
        <color theme="1"/>
        <rFont val="Arial"/>
        <family val="2"/>
      </rPr>
      <t>(máximo 500 caracteres)</t>
    </r>
  </si>
  <si>
    <t>Producto objetivo de la Propuesta de Actividades. Programa I.A</t>
  </si>
  <si>
    <t>Tipo de producto al que se orienta la Propuesta de Actividades. Programa I.A</t>
  </si>
  <si>
    <t>Producto/s objetivo de la Propuesta de Actividades. Programa I.A.</t>
  </si>
  <si>
    <r>
      <t xml:space="preserve">Objetivo principal de la Propuesta de Actividades. Programa I.A.
</t>
    </r>
    <r>
      <rPr>
        <i/>
        <sz val="11"/>
        <color theme="1"/>
        <rFont val="Arial"/>
        <family val="2"/>
      </rPr>
      <t>(máximo 300 caracteres)</t>
    </r>
  </si>
  <si>
    <t>Tipo de producto al que se orienta la Propuesta de Actividades. Programa I.A.</t>
  </si>
  <si>
    <t>Breve resumen de la Propuesta de Actividades. Programa I.B. 
(máximo 500 caracteres)</t>
  </si>
  <si>
    <r>
      <t xml:space="preserve">Objetivo principal de la Propuesta de Actividades. Programa I.B. 
</t>
    </r>
    <r>
      <rPr>
        <i/>
        <sz val="11"/>
        <color theme="1"/>
        <rFont val="Arial"/>
        <family val="2"/>
      </rPr>
      <t>(máximo 300 caracteres)</t>
    </r>
  </si>
  <si>
    <t xml:space="preserve">Producto/s objetivo .de la Propuesta de Actividades. Programa I.B. </t>
  </si>
  <si>
    <t xml:space="preserve">Tipo de producto al que se orienta la Propuesta de Actividades. Programa I.B. </t>
  </si>
  <si>
    <r>
      <t xml:space="preserve">Objetivo principal de la Propuesta de Actividades. Programa I.C.1.
</t>
    </r>
    <r>
      <rPr>
        <i/>
        <sz val="11"/>
        <color theme="1"/>
        <rFont val="Arial"/>
        <family val="2"/>
      </rPr>
      <t>(máximo 300 caracteres)</t>
    </r>
  </si>
  <si>
    <t>Producto/s objetivo de la Propuesta de Actividades. Programa I.C.1.</t>
  </si>
  <si>
    <t>Tipo de producto al que se orienta la Propuesta de Actividades. Programa I.C.1.</t>
  </si>
  <si>
    <r>
      <t xml:space="preserve">Breve resumen de la Propuesta de Actividades. Programa I.C.2. 
</t>
    </r>
    <r>
      <rPr>
        <i/>
        <sz val="11"/>
        <color theme="1"/>
        <rFont val="Arial"/>
        <family val="2"/>
      </rPr>
      <t>(máximo 500 caracteres)</t>
    </r>
  </si>
  <si>
    <r>
      <t xml:space="preserve">Objetivo principal de la Propuesta de Actividades. Programa I.C.2. </t>
    </r>
    <r>
      <rPr>
        <i/>
        <sz val="11"/>
        <color theme="1"/>
        <rFont val="Arial"/>
        <family val="2"/>
      </rPr>
      <t xml:space="preserve">
(máximo 300 caracteres)</t>
    </r>
  </si>
  <si>
    <t xml:space="preserve">Producto/s objetivo de la Propuesta de Actividades. Programa I.C.2. </t>
  </si>
  <si>
    <t xml:space="preserve">Tipo de producto al que se orienta la Propuesta de Actividades. Programa I.C.2. </t>
  </si>
  <si>
    <r>
      <t xml:space="preserve">Breve resumen de la Propuesta de Actividades. Programa II.A.
</t>
    </r>
    <r>
      <rPr>
        <i/>
        <sz val="11"/>
        <color theme="1"/>
        <rFont val="Arial"/>
        <family val="2"/>
      </rPr>
      <t>(máximo 500 caracteres)</t>
    </r>
  </si>
  <si>
    <r>
      <t xml:space="preserve">Objetivo principal de la Propuesta de Actividades. Programa II.A.
</t>
    </r>
    <r>
      <rPr>
        <i/>
        <sz val="11"/>
        <color theme="1"/>
        <rFont val="Arial"/>
        <family val="2"/>
      </rPr>
      <t>(máximo 300 caracteres)</t>
    </r>
  </si>
  <si>
    <t>Producto/s objetivo de la Propuesta de Actividades. Programa II.A.</t>
  </si>
  <si>
    <t>Tipo de producto al que se orienta la Propuesta de Actividades. Programa II.A.</t>
  </si>
  <si>
    <r>
      <t xml:space="preserve">Breve resumen de la Propuesta de Actividades. Programa II.B.
</t>
    </r>
    <r>
      <rPr>
        <i/>
        <sz val="11"/>
        <color theme="1"/>
        <rFont val="Arial"/>
        <family val="2"/>
      </rPr>
      <t>(máximo 500 caracteres)</t>
    </r>
  </si>
  <si>
    <r>
      <t xml:space="preserve">Objetivo principal de la Propuesta de Actividades. Programa II.B.
</t>
    </r>
    <r>
      <rPr>
        <i/>
        <sz val="11"/>
        <color theme="1"/>
        <rFont val="Arial"/>
        <family val="2"/>
      </rPr>
      <t>(máximo 300 caracteres)</t>
    </r>
  </si>
  <si>
    <t>Producto/os objetivo de la Propuesta de Actividades. Programa II.B.</t>
  </si>
  <si>
    <t>Tipo de producto al que se orienta la Propuesta de Actividades. Programa II.B.</t>
  </si>
  <si>
    <t>Fondos Propios. Programa I.B</t>
  </si>
  <si>
    <t>Fondos Propios. Programa II.B</t>
  </si>
  <si>
    <t>Fondos Propios.  Programa II.B</t>
  </si>
  <si>
    <t>Producto objetivo de la Propuesta de Actividades. Programa I.B</t>
  </si>
  <si>
    <t>Tipo de producto al que se orienta la Propuesta de Actividades. Programa I.B</t>
  </si>
  <si>
    <t>Producto objetivo de la Propuesta de Actividades. Programa I.C.1</t>
  </si>
  <si>
    <t>Tipo de producto al que se orienta la Propuesta de Actividades. Programa I.C.1</t>
  </si>
  <si>
    <t>Producto objetivo de la Propuesta de Actividades. Programa I.C.2</t>
  </si>
  <si>
    <t>Tipo de producto al que se orienta la Propuesta de Actividades. Programa I.C.2</t>
  </si>
  <si>
    <t xml:space="preserve">Producto objetivo de la Propuesta de Actividades. Programa II.A </t>
  </si>
  <si>
    <t xml:space="preserve">Tipo de producto al que se orienta la Propuesta de Actividades. Programa II.A </t>
  </si>
  <si>
    <t>Producto objetivo de la Propuesta de Actividades. Programa II.B</t>
  </si>
  <si>
    <t>Tipo de producto al que se orienta la Propuesta de Actividades. Programa II.B</t>
  </si>
  <si>
    <t xml:space="preserve">2 PROGRAMA TEMÁTICO I: ACTIVIDADES DE INTERCAMBIO DE CONOCIMIENTOS Y DE FORMACIÓN E INFORMACIÓN  RELACIONADOS CON LAS TECNOLOGÍAS DE DIGITALIZACIÓN </t>
  </si>
  <si>
    <t>PRESTACIÓN DE SERVICIOS DE INTERCAMBIO DE CONOCIMIENTOS Y ACTIVIDADES DE FORMACIÓN E INFORMACIÓN</t>
  </si>
  <si>
    <t xml:space="preserve">COSTES DIRECTOS </t>
  </si>
  <si>
    <t>Únicamente hay que cumplimentar las celdas con fondo en este color de las hojas de DATOS GENERALES y PRESUPUESTO.
El resto de hojas de este libro se cumplimentará automáticamente a partir de esos datos.</t>
  </si>
  <si>
    <r>
      <t>3.</t>
    </r>
    <r>
      <rPr>
        <sz val="11"/>
        <color theme="1"/>
        <rFont val="Arial"/>
        <family val="2"/>
      </rPr>
      <t xml:space="preserve"> A continuación,</t>
    </r>
    <r>
      <rPr>
        <b/>
        <sz val="11"/>
        <color theme="1"/>
        <rFont val="Arial"/>
        <family val="2"/>
      </rPr>
      <t xml:space="preserve"> rellenar únicamente las celdas en amarillo de la hoja "PRESUPUESTO" (el resto de celdas de esta hoja están bloqueadas y se calcularán automáticamente con los valores introducidos, así como el resto de hojas). SE INTRODUCIRÁN VALORES CON 2 DECIMALES EN LAS CELDAS Y NO SE INTRODUCIRÁ NINGUNA FÓRMULA.</t>
    </r>
  </si>
  <si>
    <t>Al final del cuadro del presupuesto, aparecerá el importe total de la suma de las subcontrataciones. Se deberá comprobar que las cifras del total coinciden con la cifra total que aparecerá reflejada en la hoja "RESUMEN", una vez introducidos los datos manualmente en la hoja "DATOS GENERALES".</t>
  </si>
  <si>
    <r>
      <t xml:space="preserve">6. </t>
    </r>
    <r>
      <rPr>
        <sz val="11"/>
        <color theme="1"/>
        <rFont val="Arial"/>
        <family val="2"/>
      </rPr>
      <t xml:space="preserve">Guardar el archivo en formato XLSX y en formato XML y cargarlos en la </t>
    </r>
    <r>
      <rPr>
        <u/>
        <sz val="11"/>
        <color theme="1"/>
        <rFont val="Arial"/>
        <family val="2"/>
      </rPr>
      <t>Sede Electrónica Asociada del MAPA*</t>
    </r>
    <r>
      <rPr>
        <sz val="11"/>
        <color theme="1"/>
        <rFont val="Arial"/>
        <family val="2"/>
      </rPr>
      <t xml:space="preserve"> junto con el resto de documentación. En la hoja "RESUMEN" se encuentran dos botones para guardar el archivo en ambos formatos. </t>
    </r>
    <r>
      <rPr>
        <b/>
        <sz val="11"/>
        <color theme="1"/>
        <rFont val="Arial"/>
        <family val="2"/>
      </rPr>
      <t>Es importante que solo se generen dichos archivos cuando se haya finalizado completamente la redacción del documento, puesto que después no podrá ser editado. Si existiesen problemas con la generación de estos documentos, se consultará la guía del solicitante.</t>
    </r>
  </si>
  <si>
    <r>
      <t xml:space="preserve">4. </t>
    </r>
    <r>
      <rPr>
        <sz val="11"/>
        <color theme="1"/>
        <rFont val="Arial"/>
        <family val="2"/>
      </rPr>
      <t>Existen celdas de control para advertir sobre el cumplimiento de los límites establecidos en la normativa</t>
    </r>
    <r>
      <rPr>
        <b/>
        <sz val="11"/>
        <color theme="1"/>
        <rFont val="Arial"/>
        <family val="2"/>
      </rPr>
      <t xml:space="preserve">. La celda se pondrá en </t>
    </r>
    <r>
      <rPr>
        <b/>
        <sz val="11"/>
        <color rgb="FFFF0000"/>
        <rFont val="Arial"/>
        <family val="2"/>
      </rPr>
      <t>color rojo</t>
    </r>
    <r>
      <rPr>
        <b/>
        <sz val="11"/>
        <color theme="1"/>
        <rFont val="Arial"/>
        <family val="2"/>
      </rPr>
      <t xml:space="preserve"> en caso de superar el límite establecido.</t>
    </r>
  </si>
  <si>
    <t>PORCENTAJES POR PERIODOS SOBRE TOTAL PRESUPUESTO</t>
  </si>
  <si>
    <r>
      <t xml:space="preserve">5. </t>
    </r>
    <r>
      <rPr>
        <sz val="11"/>
        <color theme="1"/>
        <rFont val="Arial"/>
        <family val="2"/>
      </rPr>
      <t xml:space="preserve">Comprobar que los datos del presupuesto recogidos en la hoja "RESUMEN" coinciden con los importes indicados en el resto de documentación aportada con la solicitud. </t>
    </r>
    <r>
      <rPr>
        <b/>
        <sz val="11"/>
        <color theme="1"/>
        <rFont val="Arial"/>
        <family val="2"/>
      </rPr>
      <t>A efectos de datos presupuestarios, en el caso de incoherencias con otros documentos de la solicitud se entenderá que el dato correcto es el introducido en la hoja "PRESUPUESTO". Respecto al resto de datos de la entidad o agrupación, también se entenderá como base los datos introducidos en la hoja "DATOS GENERALES" y deberán concordar con los introducidos en otros documentos.</t>
    </r>
  </si>
  <si>
    <r>
      <t xml:space="preserve">1. Según el programa temático seleccionado, se rellenarán las hojas de "PRESUPUESTO" correspondientes para cada programa temático. </t>
    </r>
    <r>
      <rPr>
        <sz val="11"/>
        <rFont val="Arial"/>
        <family val="2"/>
      </rPr>
      <t>Se pueden seleccionar varios programas temáticos en la misma solicitud.</t>
    </r>
  </si>
  <si>
    <t>CUMPLIMENTACIÓN HOJA DE "DATOS GENERALES"</t>
  </si>
  <si>
    <t>CUMPLIMENTACIÓN HOJA DE "PRESUPUESTO"</t>
  </si>
  <si>
    <t xml:space="preserve">B.2. Entornos virtuales </t>
  </si>
  <si>
    <t xml:space="preserve">B.5. Auditoría </t>
  </si>
  <si>
    <t>B.4. Seguros acciones divulgativas</t>
  </si>
  <si>
    <t>B.7. Costes de comunicación</t>
  </si>
  <si>
    <t>B.4. Seguros cursos</t>
  </si>
  <si>
    <t>PORCENTAJE SOBRE TOTAL PRESUPUESTO</t>
  </si>
  <si>
    <r>
      <t xml:space="preserve">B.1.Transporte, alojamiento y manutención </t>
    </r>
    <r>
      <rPr>
        <vertAlign val="superscript"/>
        <sz val="11"/>
        <color theme="1"/>
        <rFont val="Arial"/>
        <family val="2"/>
      </rPr>
      <t>2</t>
    </r>
  </si>
  <si>
    <t xml:space="preserve">B.6. Alquileres </t>
  </si>
  <si>
    <t>Costes de comunicación</t>
  </si>
  <si>
    <t>Seguros aciones divulgativas</t>
  </si>
  <si>
    <t>Miembros de la agrupación solicitante</t>
  </si>
  <si>
    <t>Importe subvención solicitada</t>
  </si>
  <si>
    <t>Título de la Propuesta de Actividades. Programa II.A</t>
  </si>
  <si>
    <t>Máximo 1.500 €</t>
  </si>
  <si>
    <t xml:space="preserve">Máximo 1.500 € </t>
  </si>
  <si>
    <t>Ciudad o Municipio</t>
  </si>
  <si>
    <t>Comunidades Autónomas</t>
  </si>
  <si>
    <r>
      <t xml:space="preserve">Duración estimada de la Propuesta de Actividades    </t>
    </r>
    <r>
      <rPr>
        <b/>
        <sz val="11"/>
        <color theme="1"/>
        <rFont val="Arial"/>
        <family val="2"/>
      </rPr>
      <t xml:space="preserve"> </t>
    </r>
  </si>
  <si>
    <t>Duración estimada de la Propuesta de Actividades</t>
  </si>
  <si>
    <t xml:space="preserve">Duración estimada de la Propuesta de Actividades          </t>
  </si>
  <si>
    <t>Grupo Profesional</t>
  </si>
  <si>
    <t>Grupos de cotizacion según IDC (Informe datos de cotización) de trabajadores  (según sus categorías profesionales)</t>
  </si>
  <si>
    <t xml:space="preserve">Titulación académica </t>
  </si>
  <si>
    <t>Grupo 1</t>
  </si>
  <si>
    <t>1. Ingenieros y Licenciados. Personal de alta dirección no incluido en el artículo 1.3.c) del Estatuto de los trabajadores.</t>
  </si>
  <si>
    <t xml:space="preserve">Doctor, Licenciado, Ingeniero, Arquitecto o equivalente”. </t>
  </si>
  <si>
    <t>Grupo 2</t>
  </si>
  <si>
    <t>2. Ingenieros Técnicos, Peritos y Ayudantes Titulados.</t>
  </si>
  <si>
    <t>Diplomado Universitario, Ingeniero Técnico, Arquitecto Técnico o equivalente.</t>
  </si>
  <si>
    <t>Grupo 3</t>
  </si>
  <si>
    <t>3. Jefes administrativos y de Taller.
4. Ayudantes no Titulados.
5. Oficiales administrativos.</t>
  </si>
  <si>
    <t xml:space="preserve">Título de Bachillerato, Bachillerato Unificado Polivalente o Formación Profesional de Técnico Superior o Técnico Especialista, o equivalente. </t>
  </si>
  <si>
    <t>Grupo 4</t>
  </si>
  <si>
    <t>6. Subalternos.
7. Auxiliares Administrativos</t>
  </si>
  <si>
    <t>Título de Graduado en Educación Secundaria, Educación General Básica o Formación Profesional de Técnico o Técnico Auxiliar, o equivalente.</t>
  </si>
  <si>
    <t>Grupo 5</t>
  </si>
  <si>
    <t>8. Oficial de primera y segunda.
9. Oficial de tercera y especialistas.
10. Peones.
11. Trabajadores menores de 18 años, cualquiera que sea su categoría profesional.</t>
  </si>
  <si>
    <t>Contratado como “Nivel de formación equivalente a Educación Primaria, Certificado de Escolaridad o acreditación de los años cursados y de las calificaciones obtenidas en la Educación Secundaria Obligatoria”."</t>
  </si>
  <si>
    <r>
      <t>Coste hora límite por grupo profesional 
CON Seguridad Social (</t>
    </r>
    <r>
      <rPr>
        <b/>
        <sz val="12"/>
        <color theme="1"/>
        <rFont val="Calibri"/>
        <family val="2"/>
      </rPr>
      <t>€</t>
    </r>
    <r>
      <rPr>
        <b/>
        <sz val="10"/>
        <color theme="1"/>
        <rFont val="Arial"/>
        <family val="2"/>
      </rPr>
      <t>/hora) (*)</t>
    </r>
  </si>
  <si>
    <t>Coste hora límite por grupo profesional 
SIN Seguridad Social (€/hora) (**)</t>
  </si>
  <si>
    <t xml:space="preserve">GP 1 </t>
  </si>
  <si>
    <t xml:space="preserve">GP 2 </t>
  </si>
  <si>
    <t xml:space="preserve">GP 3 </t>
  </si>
  <si>
    <t xml:space="preserve">GP 4 </t>
  </si>
  <si>
    <t xml:space="preserve">GP 5 </t>
  </si>
  <si>
    <t>(*) Se utilizará para aquellos trabajadores que coticen al Régimen General de la Seguridad Social.</t>
  </si>
  <si>
    <t>(**) Se aplicará para los gastos de aquellos trabajadores que no coticen al Régimen General de la Seguridad Social, o que estén afectados por incidencias en su cotización, así como a los trabajadores autónomos societarios y a los autónomos con una relación especial de carácter dependiente que sean marcados con la clave A “Rendimientos del trabajo”, en el Modelo 190 “Retenciones e ingresos a cuenta”.</t>
  </si>
  <si>
    <t>A.1. Personal docente externo</t>
  </si>
  <si>
    <t>C.1. Bienes inventariables</t>
  </si>
  <si>
    <r>
      <t xml:space="preserve">Máximo </t>
    </r>
    <r>
      <rPr>
        <b/>
        <sz val="10"/>
        <rFont val="Arial"/>
        <family val="2"/>
      </rPr>
      <t>20%</t>
    </r>
    <r>
      <rPr>
        <sz val="10"/>
        <rFont val="Arial"/>
        <family val="2"/>
      </rPr>
      <t xml:space="preserve"> de los costes directos</t>
    </r>
  </si>
  <si>
    <r>
      <t xml:space="preserve">Tipo fijo del </t>
    </r>
    <r>
      <rPr>
        <b/>
        <sz val="10"/>
        <rFont val="Arial"/>
        <family val="2"/>
      </rPr>
      <t>15%</t>
    </r>
    <r>
      <rPr>
        <sz val="10"/>
        <rFont val="Arial"/>
        <family val="2"/>
      </rPr>
      <t xml:space="preserve"> de los costes directos de personal subvencionables</t>
    </r>
  </si>
  <si>
    <t>Importe límite</t>
  </si>
  <si>
    <r>
      <t xml:space="preserve">Tipo fijo del </t>
    </r>
    <r>
      <rPr>
        <b/>
        <sz val="10"/>
        <rFont val="Arial"/>
        <family val="2"/>
      </rPr>
      <t xml:space="preserve">15% </t>
    </r>
    <r>
      <rPr>
        <sz val="10"/>
        <rFont val="Arial"/>
        <family val="2"/>
      </rPr>
      <t>de los costes directos de personal subvencionables</t>
    </r>
  </si>
  <si>
    <t>Auditoría</t>
  </si>
  <si>
    <r>
      <t xml:space="preserve">Máximo </t>
    </r>
    <r>
      <rPr>
        <b/>
        <sz val="10"/>
        <rFont val="Arial"/>
        <family val="2"/>
      </rPr>
      <t>1%</t>
    </r>
    <r>
      <rPr>
        <sz val="10"/>
        <rFont val="Arial"/>
        <family val="2"/>
      </rPr>
      <t xml:space="preserve"> de la subvención total</t>
    </r>
  </si>
  <si>
    <t>Bienes inventariables</t>
  </si>
  <si>
    <r>
      <t xml:space="preserve">Máximo </t>
    </r>
    <r>
      <rPr>
        <b/>
        <sz val="10"/>
        <rFont val="Arial"/>
        <family val="2"/>
      </rPr>
      <t>50%</t>
    </r>
    <r>
      <rPr>
        <sz val="10"/>
        <rFont val="Arial"/>
        <family val="2"/>
      </rPr>
      <t xml:space="preserve"> de los gastos directos</t>
    </r>
  </si>
  <si>
    <t>SUBTOTAL SUBVENCIÓN BIENES INVENTARIABLES</t>
  </si>
  <si>
    <t>SUBTOTAL FONDOS PROPIOS INVERSIONES</t>
  </si>
  <si>
    <r>
      <t>Máximo</t>
    </r>
    <r>
      <rPr>
        <b/>
        <sz val="10"/>
        <rFont val="Arial"/>
        <family val="2"/>
      </rPr>
      <t xml:space="preserve"> 20%</t>
    </r>
    <r>
      <rPr>
        <sz val="10"/>
        <rFont val="Arial"/>
        <family val="2"/>
      </rPr>
      <t xml:space="preserve"> de los costes directos</t>
    </r>
  </si>
  <si>
    <t>TOTAL GASTOS SUBVENCIONABLES (€)</t>
  </si>
  <si>
    <t>NIF entidad solicitante</t>
  </si>
  <si>
    <t>C.2. Otras inversiones</t>
  </si>
  <si>
    <t>Fondos propios. Programa I.B (Entidad)</t>
  </si>
  <si>
    <t>Fondos propios. Programa I.B (Agrupación)</t>
  </si>
  <si>
    <t>Duración estimada meses. Programa I.A</t>
  </si>
  <si>
    <t>Duración estimada meses. Programa I.B</t>
  </si>
  <si>
    <t>Importe total Bienes inventariables. Programa I.B-Entidad.</t>
  </si>
  <si>
    <t>Importe total Otras inversiones. Programa I.B-Entidad.</t>
  </si>
  <si>
    <t>Importe total Bienes inventariables. Programa I.B-Agrupación</t>
  </si>
  <si>
    <t>Importe total Otras inversiones. Programa I.B-Agrupación.</t>
  </si>
  <si>
    <t>Importe total Bienes inventariables. Programa II.B-Entidad.</t>
  </si>
  <si>
    <t>Importe total Otras inversiones. Programa II.B-Entidad.</t>
  </si>
  <si>
    <t>Importe total Bienes inventariables. Programa II.B-Agrupación</t>
  </si>
  <si>
    <t>Importe total Otras inversiones. Programa II.B-Agrupación.</t>
  </si>
  <si>
    <t>Subvención solicitada. Programa II.A (Agrupación)</t>
  </si>
  <si>
    <t>Coste total de la Propuesta de Actividades. Programa II.B (Agrupación)</t>
  </si>
  <si>
    <t>Coste total de la propuesta de actividades. Programa II.A (Entidad)</t>
  </si>
  <si>
    <t>Coste total de la Propuesta de Actividades. Programa I.C.2 (Entidad)</t>
  </si>
  <si>
    <t>Coste total de la Propuesta de Actividades. Programa I.C.1 (Entidad)</t>
  </si>
  <si>
    <t>Coste total de la Propuesta de Actividades. Programa I.C.1 (Agrupación)</t>
  </si>
  <si>
    <t>Coste total de la Propuesta de Actividades. Programa I.C.2 (Agrupación)</t>
  </si>
  <si>
    <t>Coste total de la Propuesta de Actividades. Programa II.A (Agrupación)</t>
  </si>
  <si>
    <t>Coste total de la Propuesta de Actividades. Programa II.B.(Entidad)</t>
  </si>
  <si>
    <t>Fondos propios. Programa II.A. (Entidad)</t>
  </si>
  <si>
    <t>Fondos propios. Programa II.A. (Agrupación)</t>
  </si>
  <si>
    <t>Fondos propios. Programa I.C.2 (Entidad)</t>
  </si>
  <si>
    <t>Fondos propios. Programa I.C.2 (Agrupación)</t>
  </si>
  <si>
    <t>Fondos propios. Programa I.A (Entidad)</t>
  </si>
  <si>
    <t>Fondos propios. Programa I.A (Agrupación)</t>
  </si>
  <si>
    <t>Duración estimada meses. Programa I.C.1</t>
  </si>
  <si>
    <t>Fondos propios. Programa I.C.1 (Entidad)</t>
  </si>
  <si>
    <t>Fondos propios. Programa I.C.1 (Agrupación)</t>
  </si>
  <si>
    <t xml:space="preserve">Duración estimada meses. Programa II.A </t>
  </si>
  <si>
    <t>ImporteBienesInventariablesP.I.B</t>
  </si>
  <si>
    <t>ImporteBienesInventariablesP.II.B</t>
  </si>
  <si>
    <t>ImporteOtrasInversionesP.I.B</t>
  </si>
  <si>
    <t>ImporteOtrasInversionesP.II.B</t>
  </si>
  <si>
    <t>CiudadMunicipio</t>
  </si>
  <si>
    <r>
      <t xml:space="preserve">Máximo </t>
    </r>
    <r>
      <rPr>
        <b/>
        <sz val="10"/>
        <rFont val="Arial"/>
        <family val="2"/>
      </rPr>
      <t xml:space="preserve">20% </t>
    </r>
    <r>
      <rPr>
        <sz val="10"/>
        <rFont val="Arial"/>
        <family val="2"/>
      </rPr>
      <t>de los costes directos</t>
    </r>
  </si>
  <si>
    <t>Razón social entidad solicitante</t>
  </si>
  <si>
    <t>Razón social / Nombre de la entidad representante de la agrupación solicitante</t>
  </si>
  <si>
    <t>Razón social/Nombre entidad</t>
  </si>
  <si>
    <t xml:space="preserve"> NIF</t>
  </si>
  <si>
    <t>Nombre o razón social de los miembros de la agrupación solicitante</t>
  </si>
  <si>
    <r>
      <t>B.1. Transporte, alojamiento y manutención</t>
    </r>
    <r>
      <rPr>
        <vertAlign val="superscript"/>
        <sz val="10"/>
        <color theme="1"/>
        <rFont val="Arial"/>
        <family val="2"/>
      </rPr>
      <t>2</t>
    </r>
  </si>
  <si>
    <r>
      <t>C. INVERSIONES</t>
    </r>
    <r>
      <rPr>
        <b/>
        <vertAlign val="superscript"/>
        <sz val="10"/>
        <rFont val="Arial"/>
        <family val="2"/>
      </rPr>
      <t>3</t>
    </r>
  </si>
  <si>
    <t>Límites máximos transporte, alojamiento y manutención</t>
  </si>
  <si>
    <t>LÍMITES COSTES HORA UNITARIOS DE PERSONAL</t>
  </si>
  <si>
    <r>
      <rPr>
        <i/>
        <vertAlign val="superscript"/>
        <sz val="9"/>
        <rFont val="Arial"/>
        <family val="2"/>
      </rPr>
      <t xml:space="preserve">1 </t>
    </r>
    <r>
      <rPr>
        <i/>
        <sz val="9"/>
        <rFont val="Arial"/>
        <family val="2"/>
      </rPr>
      <t xml:space="preserve">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2 </t>
    </r>
    <r>
      <rPr>
        <i/>
        <sz val="9"/>
        <rFont val="Arial"/>
        <family val="2"/>
      </rPr>
      <t>Límite: Transporte: según RD 462/2002. Alojamiento y manuntención: según grupo 2 del RD 462/2002.</t>
    </r>
  </si>
  <si>
    <r>
      <t xml:space="preserve">ES NECESARIO APORTAR LA SOLICITUD EN LA </t>
    </r>
    <r>
      <rPr>
        <b/>
        <u/>
        <sz val="13"/>
        <color theme="1"/>
        <rFont val="Arial"/>
        <family val="2"/>
      </rPr>
      <t>SEDE ELECTRÓNICA ASOCIADA DEL MAPA* EN FORMATO XML Y XSLX</t>
    </r>
    <r>
      <rPr>
        <b/>
        <sz val="13"/>
        <color theme="1"/>
        <rFont val="Arial"/>
        <family val="2"/>
      </rPr>
      <t xml:space="preserve"> PARA CONSIDERAR VÁLIDA LA CARGA DE ESTE DOCUMENTO. Para ello, en la hoja final "RESUMEN" aparecerá una recapitulación breve de la información introducida y dos botones en el que guardar el documento en formato XML y XLSX.
Se recomienda comprobar la información contenida en esta hoja antes de introducir la solicitud en la sede electrónica.
</t>
    </r>
    <r>
      <rPr>
        <b/>
        <sz val="13"/>
        <color rgb="FFFF0000"/>
        <rFont val="Arial"/>
        <family val="2"/>
      </rPr>
      <t>EL ARCHIVO XLSM DE LA SOLICITUD DEBERÁ CONSERVARSE PARA POSIBLES SUBSANACIONES QUE PUDIERAN SER REQUERIDAS.</t>
    </r>
    <r>
      <rPr>
        <b/>
        <sz val="13"/>
        <color theme="1"/>
        <rFont val="Arial"/>
        <family val="2"/>
      </rPr>
      <t xml:space="preserve">
LA SOLICITUD SE CONSIDERARÁ NO VÁLIDA SI NO SE SUBEN AMBOS ARCHIVOS JUNTO CON EL RESTO DE DOCUMENTACIÓN QUE SEÑALA LA CONVOCATORIA. Y SERÁ IMPRESCINDIBLE ADJUNTAR CON EL EXCEL EL DOCUMENTO EN PDF CON FIRMA ELECTRÓNICA.</t>
    </r>
  </si>
  <si>
    <t>INSTRUCCIONES HABILITACIÓN DE MACROS: Se debe hacer clic en ARCHIVO (arriba a la izquierda), pulsar en "OPCIONES" de EXCEL, seleccionar la opción "CENTRO DE CONFIANZA", hacer clic en "CONFIGURACIÓN CENTRO DE CONFIANZA", pulsar en "CONFIGURACION DE MACROS" y, por último, activar la opción "HABILITAR TODAS LAS MACROS".</t>
  </si>
  <si>
    <t>INSTRUCCIONES PARA LA CUMPLIMENTACIÓN DEL FORMULARIO (ARCHIVO .XLSM)</t>
  </si>
  <si>
    <r>
      <t xml:space="preserve">4. </t>
    </r>
    <r>
      <rPr>
        <b/>
        <sz val="11"/>
        <color theme="1"/>
        <rFont val="Arial"/>
        <family val="2"/>
      </rPr>
      <t xml:space="preserve">Se recomienda NO realizar ninguna acción de "COPIAR" y "PEGAR" </t>
    </r>
    <r>
      <rPr>
        <sz val="11"/>
        <color theme="1"/>
        <rFont val="Arial"/>
        <family val="2"/>
      </rPr>
      <t>en las celdas de la pestaña "DATOS GENERALES" para evitar posibles errores que dañen las funcionalidades del formulario.</t>
    </r>
  </si>
  <si>
    <t>90 €/hora, IVA excluido</t>
  </si>
  <si>
    <t>LÍMITE TOTAL SUBVENCIÓN</t>
  </si>
  <si>
    <r>
      <t>Máximo</t>
    </r>
    <r>
      <rPr>
        <b/>
        <sz val="10"/>
        <rFont val="Arial"/>
        <family val="2"/>
      </rPr>
      <t xml:space="preserve"> 20% </t>
    </r>
    <r>
      <rPr>
        <sz val="10"/>
        <rFont val="Arial"/>
        <family val="2"/>
      </rPr>
      <t>de los costes directos</t>
    </r>
  </si>
  <si>
    <t>C1. BIENES INVENTARIABLES</t>
  </si>
  <si>
    <t>C2. OTRAS INVERSIONES</t>
  </si>
  <si>
    <t xml:space="preserve">Nombre de la entidad representante </t>
  </si>
  <si>
    <t>NIF de la entidad solicitante</t>
  </si>
  <si>
    <t xml:space="preserve">NIF de la entidad representante </t>
  </si>
  <si>
    <t xml:space="preserve">Título de la Propuesta de Actividades. Programa I.C.2 </t>
  </si>
  <si>
    <t>Título de la Propuesta de Actividades. Programa  I.C.1</t>
  </si>
  <si>
    <t>Coste total subvención y fondos propios de la Propuesta de Actividades</t>
  </si>
  <si>
    <t>Comunidades Autónomas y provincias donde se ejecuta la Propuesta de Actividades</t>
  </si>
  <si>
    <t xml:space="preserve">Programa Temático I: Propuestas de Actividades relacionadas con las tecnologías de digitalización: </t>
  </si>
  <si>
    <t xml:space="preserve">Programa temático II: Propuestas de Actividades no directamente relacionados con las tecnologías de digitalización: </t>
  </si>
  <si>
    <r>
      <t xml:space="preserve">    </t>
    </r>
    <r>
      <rPr>
        <b/>
        <sz val="11"/>
        <color theme="1"/>
        <rFont val="Arial"/>
        <family val="2"/>
      </rPr>
      <t xml:space="preserve"> Subvención solicitada   </t>
    </r>
    <r>
      <rPr>
        <sz val="11"/>
        <color theme="1"/>
        <rFont val="Arial"/>
        <family val="2"/>
      </rPr>
      <t xml:space="preserve">      (Entidad) *</t>
    </r>
  </si>
  <si>
    <r>
      <t xml:space="preserve">    </t>
    </r>
    <r>
      <rPr>
        <b/>
        <sz val="11"/>
        <color theme="1"/>
        <rFont val="Arial"/>
        <family val="2"/>
      </rPr>
      <t xml:space="preserve"> Subvención solicitada </t>
    </r>
    <r>
      <rPr>
        <sz val="11"/>
        <color theme="1"/>
        <rFont val="Arial"/>
        <family val="2"/>
      </rPr>
      <t xml:space="preserve">          (Entidad) *</t>
    </r>
  </si>
  <si>
    <t>Duración estimada de la  Propuesta de Actividades</t>
  </si>
  <si>
    <t>Programa temático IA:</t>
  </si>
  <si>
    <t>Programa temático IB:</t>
  </si>
  <si>
    <t>Programa temático IC1:</t>
  </si>
  <si>
    <t>Programa temático IC2:</t>
  </si>
  <si>
    <t>Programa temático IIA:</t>
  </si>
  <si>
    <t>Programa temático IIB:</t>
  </si>
  <si>
    <t>4 OTROS DATOS CLAVE DE LA SOLICITUD DE SUBVENCIÓN</t>
  </si>
  <si>
    <t>PT1</t>
  </si>
  <si>
    <t>PT2</t>
  </si>
  <si>
    <t>A). Propuestas que aborden la adaptación al uso del cuaderno digital de explotación agrícola.</t>
  </si>
  <si>
    <t>D). Estímulo al relevo generacional y a la incorporación de jóvenes.</t>
  </si>
  <si>
    <t>Todas</t>
  </si>
  <si>
    <t xml:space="preserve"> * Se cumplimentarán las líneas estratégicas de los programas temáticos seleccionados en la solicitud</t>
  </si>
  <si>
    <t>Línea estratégica</t>
  </si>
  <si>
    <t xml:space="preserve">Transporte, alojamiento y manutención </t>
  </si>
  <si>
    <r>
      <t xml:space="preserve">Máximo </t>
    </r>
    <r>
      <rPr>
        <b/>
        <sz val="10"/>
        <rFont val="Arial"/>
        <family val="2"/>
      </rPr>
      <t>40%</t>
    </r>
    <r>
      <rPr>
        <sz val="10"/>
        <rFont val="Arial"/>
        <family val="2"/>
      </rPr>
      <t xml:space="preserve"> de los costes directos</t>
    </r>
  </si>
  <si>
    <r>
      <t xml:space="preserve">Tipo fijo del </t>
    </r>
    <r>
      <rPr>
        <b/>
        <sz val="10"/>
        <rFont val="Arial"/>
        <family val="2"/>
      </rPr>
      <t>15</t>
    </r>
    <r>
      <rPr>
        <sz val="10"/>
        <rFont val="Arial"/>
        <family val="2"/>
      </rPr>
      <t>% de los costes directos de personal subvencionables</t>
    </r>
  </si>
  <si>
    <t>LINEAS ESTRATÉGICAS</t>
  </si>
  <si>
    <t>SOLICITUD DE SUBVENCIÓN PARA LAS INTERVENCIONES DE INTERCAMBIO DE CONOCIMIENTOS Y ACTIVIDADES DE FORMACIÓN E INFORMACIÓN EN EL MARCO DEL PLAN ESTRATÉGICO DE LA POLITICA AGRARIA COMÚN 2023-2027
(CONVOCATORIA 2026)</t>
  </si>
  <si>
    <t>A.2. Personal de apoyo externo</t>
  </si>
  <si>
    <r>
      <t>A.3. Personal docente propio</t>
    </r>
    <r>
      <rPr>
        <vertAlign val="superscript"/>
        <sz val="10"/>
        <rFont val="Arial"/>
        <family val="2"/>
      </rPr>
      <t>1</t>
    </r>
  </si>
  <si>
    <t xml:space="preserve">Personal de apoyo externo </t>
  </si>
  <si>
    <t>Seguros</t>
  </si>
  <si>
    <t>Máximo 1000 €</t>
  </si>
  <si>
    <t>Mínimo 70.000 Máximo 500.000</t>
  </si>
  <si>
    <r>
      <t>Máximo</t>
    </r>
    <r>
      <rPr>
        <b/>
        <sz val="10"/>
        <rFont val="Arial"/>
        <family val="2"/>
      </rPr>
      <t xml:space="preserve"> 60% </t>
    </r>
    <r>
      <rPr>
        <sz val="10"/>
        <rFont val="Arial"/>
        <family val="2"/>
      </rPr>
      <t>de los costes totales</t>
    </r>
  </si>
  <si>
    <t>Máximo 5.000 €</t>
  </si>
  <si>
    <r>
      <t>Máximo 6</t>
    </r>
    <r>
      <rPr>
        <b/>
        <sz val="10"/>
        <rFont val="Arial"/>
        <family val="2"/>
      </rPr>
      <t xml:space="preserve">0% </t>
    </r>
    <r>
      <rPr>
        <sz val="10"/>
        <rFont val="Arial"/>
        <family val="2"/>
      </rPr>
      <t>de los costes totales</t>
    </r>
  </si>
  <si>
    <t>Personal docente de apoyo externo</t>
  </si>
  <si>
    <t>90€/hora</t>
  </si>
  <si>
    <r>
      <t>Máximo 6</t>
    </r>
    <r>
      <rPr>
        <b/>
        <sz val="10"/>
        <rFont val="Arial"/>
        <family val="2"/>
      </rPr>
      <t>0%</t>
    </r>
    <r>
      <rPr>
        <sz val="10"/>
        <rFont val="Arial"/>
        <family val="2"/>
      </rPr>
      <t xml:space="preserve"> de los costes totales</t>
    </r>
  </si>
  <si>
    <t>Personal de apoyo externo</t>
  </si>
  <si>
    <r>
      <t xml:space="preserve">Máximo </t>
    </r>
    <r>
      <rPr>
        <b/>
        <sz val="10"/>
        <rFont val="Arial"/>
        <family val="2"/>
      </rPr>
      <t>60%</t>
    </r>
    <r>
      <rPr>
        <sz val="10"/>
        <rFont val="Arial"/>
        <family val="2"/>
      </rPr>
      <t xml:space="preserve"> de los costes totales</t>
    </r>
  </si>
  <si>
    <t>Mínimo 70.000 € Máximo 500.000 €</t>
  </si>
  <si>
    <t>Máximo 1.000 €</t>
  </si>
  <si>
    <r>
      <t xml:space="preserve">Máximo </t>
    </r>
    <r>
      <rPr>
        <b/>
        <sz val="10"/>
        <rFont val="Arial"/>
        <family val="2"/>
      </rPr>
      <t xml:space="preserve">60% </t>
    </r>
    <r>
      <rPr>
        <sz val="10"/>
        <rFont val="Arial"/>
        <family val="2"/>
      </rPr>
      <t>de los costes totales</t>
    </r>
  </si>
  <si>
    <r>
      <t>A.5. Personal de coordinación propio</t>
    </r>
    <r>
      <rPr>
        <vertAlign val="superscript"/>
        <sz val="10"/>
        <rFont val="Arial"/>
        <family val="2"/>
      </rPr>
      <t>1</t>
    </r>
  </si>
  <si>
    <r>
      <t>A.4. Personal de apoyo propio</t>
    </r>
    <r>
      <rPr>
        <vertAlign val="superscript"/>
        <sz val="10"/>
        <rFont val="Arial"/>
        <family val="2"/>
      </rPr>
      <t>1</t>
    </r>
  </si>
  <si>
    <t>Prov 1</t>
  </si>
  <si>
    <t>Prov 2</t>
  </si>
  <si>
    <t>Prov 3</t>
  </si>
  <si>
    <t>Prov 4</t>
  </si>
  <si>
    <t>Prov 5</t>
  </si>
  <si>
    <t>Prov 6</t>
  </si>
  <si>
    <t>Prov 7</t>
  </si>
  <si>
    <t>Prov 8</t>
  </si>
  <si>
    <t>Prov 9</t>
  </si>
  <si>
    <t>Prov 10</t>
  </si>
  <si>
    <t>Prov 11</t>
  </si>
  <si>
    <t>TEMP PROVINCIAS</t>
  </si>
  <si>
    <t xml:space="preserve">        IA Eventos en forma de Jornadas técnicas seminarios técnicos o Jornadas de campo entre otros en los que se divulga de forma abierta de conocimientos tecnológicos y de gestión más actuales respecto a la temática concernida y con vistas a la mejora de la competitividad o sostenibilidad medioambiental de las explotaciones agrarias</t>
  </si>
  <si>
    <t>Agricultura</t>
  </si>
  <si>
    <t>Agricultura2</t>
  </si>
  <si>
    <t>B). Propuesta de digitalización para regadíos sostenibles.</t>
  </si>
  <si>
    <t>E). Herramientas para la gestión de tierras (Bancos de tierras, Espacios Test Agrarios, nuevos modelos de uso en las tierras/explotaciones, etc.).</t>
  </si>
  <si>
    <t>Huesca</t>
  </si>
  <si>
    <t>Sí</t>
  </si>
  <si>
    <t xml:space="preserve">Inicial </t>
  </si>
  <si>
    <t xml:space="preserve">SUBTEMAS </t>
  </si>
  <si>
    <t>I.A. Eventos en forma de Jornadas técnicas, seminarios técnicos o Jornadas de campo, entre otros, en los que se divulga de forma abierta de conocimientos tecnológicos y de gestión más actuales respecto a la temática concernida y con vistas a la mejora de la competitividad o sostenibilidad medioambiental de las explotaciones agrarias.</t>
  </si>
  <si>
    <t>II.A. Eventos en forma de Jornadas técnicas, seminarios técnicos o Jornadas de campo, entre otros, en el que se divulga de forma abierta de conocimientos tecnológicos y de gestión más actuales respecto a la temática concernida y con vistas a la mejora de la competitividad o sostenibilidad medioambiental de las explotaciones agrarias.</t>
  </si>
  <si>
    <t>Almería</t>
  </si>
  <si>
    <t>Asturias</t>
  </si>
  <si>
    <t>Las Palmas</t>
  </si>
  <si>
    <t>Ávila</t>
  </si>
  <si>
    <t>Albacete</t>
  </si>
  <si>
    <t>Barcelona</t>
  </si>
  <si>
    <t>Alicante/Alacant</t>
  </si>
  <si>
    <t>Badajoz</t>
  </si>
  <si>
    <t>A Coruña</t>
  </si>
  <si>
    <t>Madrid</t>
  </si>
  <si>
    <t>Murcia</t>
  </si>
  <si>
    <t>Navarra</t>
  </si>
  <si>
    <t>Araba/Álava</t>
  </si>
  <si>
    <t>Juridica</t>
  </si>
  <si>
    <t>Si</t>
  </si>
  <si>
    <t>1. Organización Profesional Agroalimentaria de ámbito nacional</t>
  </si>
  <si>
    <t xml:space="preserve">Publica </t>
  </si>
  <si>
    <t>Producto incluido en el Anexo I del TFUE</t>
  </si>
  <si>
    <t>a) Apoyar una renta agrícola viable y la resiliencia del sector agrícola en todo el territorio de la Unión a fin de mejorar la seguridad alimentaria a largo plazo y la diversidad agrícola, así como garantizar la sostenibilidad económica de la producción agrícola en la Unión;</t>
  </si>
  <si>
    <t xml:space="preserve">SUBTEMA </t>
  </si>
  <si>
    <t>1.1. Sanidad animal</t>
  </si>
  <si>
    <t>2.1. Sanidad vegetal – fitosanitarios</t>
  </si>
  <si>
    <t>3.1. Técnicas de mejora de la calidad</t>
  </si>
  <si>
    <t>4.1. Gestión de masas forestales</t>
  </si>
  <si>
    <t>5.1. Regadíos</t>
  </si>
  <si>
    <t>6.1. Digitalización de parcelas</t>
  </si>
  <si>
    <t>7.1. Sanidad animal</t>
  </si>
  <si>
    <t>8.1. Sanidad vegetal – fitosanitarios</t>
  </si>
  <si>
    <t>9.1. Técnicas de mejora de la calidad</t>
  </si>
  <si>
    <t>10.1. Gestión de masas forestales</t>
  </si>
  <si>
    <t>11.1. Regadíos</t>
  </si>
  <si>
    <t>12.1. Digitalización de parcelas</t>
  </si>
  <si>
    <t xml:space="preserve">Si </t>
  </si>
  <si>
    <t>Ninguna</t>
  </si>
  <si>
    <t>Industria</t>
  </si>
  <si>
    <t>Industria2</t>
  </si>
  <si>
    <t>Alemania</t>
  </si>
  <si>
    <t>Sector agroalimentario</t>
  </si>
  <si>
    <t>C). Otras propuestas.</t>
  </si>
  <si>
    <t>F). Redes de asesoramiento.</t>
  </si>
  <si>
    <t>Teruel</t>
  </si>
  <si>
    <t>No</t>
  </si>
  <si>
    <t>Agrupación</t>
  </si>
  <si>
    <t>Modificación P1</t>
  </si>
  <si>
    <t>I.B. Actividades demostrativas que muestran la viabilidad o el funcionamiento en condiciones reales de aquellas prácticas o innovaciones digitales.</t>
  </si>
  <si>
    <t>II.B. Actividades demostrativas que muestran la viabilidad o el funcionamiento en condiciones reales de aquellas prácticas o innovaciones.</t>
  </si>
  <si>
    <t>Cádiz</t>
  </si>
  <si>
    <t>Santa Cruz de Tenerife</t>
  </si>
  <si>
    <t>Burgos</t>
  </si>
  <si>
    <t>Ciudad Real</t>
  </si>
  <si>
    <t>Girona</t>
  </si>
  <si>
    <t>Castellón/Castelló</t>
  </si>
  <si>
    <t>Cáceres</t>
  </si>
  <si>
    <t>Lugo</t>
  </si>
  <si>
    <t>Bizkaia</t>
  </si>
  <si>
    <t>Física</t>
  </si>
  <si>
    <t>2. Organización Profesional Agroalimentaria de ámbito autonómico o provincial</t>
  </si>
  <si>
    <t>Privada</t>
  </si>
  <si>
    <t>Productos forestales fuera del Anexo I del TFUE</t>
  </si>
  <si>
    <t>b) Mejorar la orientación al mercado y aumentar la competitividad de las explotaciones agrarias a corto y largo plazo, también mediante una mayor atención a la investigación, la tecnología y la digitalización;</t>
  </si>
  <si>
    <t>1.2. Mejora genética</t>
  </si>
  <si>
    <t>2.2. Mejora genética</t>
  </si>
  <si>
    <t>3.2. Mejora de productividad/procesos</t>
  </si>
  <si>
    <t>4.2. Industria forestal</t>
  </si>
  <si>
    <t>6.2. Gobernanza</t>
  </si>
  <si>
    <t>7.2. Mejora genética</t>
  </si>
  <si>
    <t>8.2. Mejora genética</t>
  </si>
  <si>
    <t>9.2. Mejora de productividad/procesos</t>
  </si>
  <si>
    <t>10.2. Industria forestal</t>
  </si>
  <si>
    <t>12.2. Gobernanza</t>
  </si>
  <si>
    <t xml:space="preserve">No </t>
  </si>
  <si>
    <t>Forestal</t>
  </si>
  <si>
    <t>Forestal2</t>
  </si>
  <si>
    <t>Austria</t>
  </si>
  <si>
    <t>Sector forestal</t>
  </si>
  <si>
    <t>G). Nutrición sostenible de cultivos.</t>
  </si>
  <si>
    <t>Modificación P2</t>
  </si>
  <si>
    <t>I.C.1 Cursos formativos para adquisición de competencias en digitalización orientados a profesionales del sector.</t>
  </si>
  <si>
    <t>Córdoba</t>
  </si>
  <si>
    <t>León</t>
  </si>
  <si>
    <t>Cuenca</t>
  </si>
  <si>
    <t>Lleida</t>
  </si>
  <si>
    <t>Valencia/València</t>
  </si>
  <si>
    <t>Ourense</t>
  </si>
  <si>
    <t>Gipuzkoa</t>
  </si>
  <si>
    <t>Parcial</t>
  </si>
  <si>
    <t>3. Profesional autónomo</t>
  </si>
  <si>
    <t xml:space="preserve">Productos incluidos en el Anexo I del TFUE y productos forestales fuera del ANEXO I del TFUE </t>
  </si>
  <si>
    <t>c) Mejorar la posición de los agricultores en la cadena de valor;</t>
  </si>
  <si>
    <t>1.3. Alimentación animal</t>
  </si>
  <si>
    <t>2.3. Fertilizantes</t>
  </si>
  <si>
    <t>3.3. Valorización/gestión de subproductos</t>
  </si>
  <si>
    <t>4.3. Gestión de explotaciones</t>
  </si>
  <si>
    <t>6.3. Innovación social</t>
  </si>
  <si>
    <t>7.3. Alimentación animal</t>
  </si>
  <si>
    <t>8.3. Fertilizantes</t>
  </si>
  <si>
    <t>9.3. Valorización/gestión de subproductos</t>
  </si>
  <si>
    <t>10.3. Gestión de explotaciones</t>
  </si>
  <si>
    <t>12.3. Innovación social</t>
  </si>
  <si>
    <t>Otras inversiones</t>
  </si>
  <si>
    <t>Regadíos</t>
  </si>
  <si>
    <t>Regadíos2</t>
  </si>
  <si>
    <t>Bélgica</t>
  </si>
  <si>
    <t>Sectores agroalimentario y forestal</t>
  </si>
  <si>
    <t>H). Producción ecológica.</t>
  </si>
  <si>
    <t>I.C.2. Cursos formativos para adquisición de competencias en digitalización orientados a profesionales que realizan asesoramiento en el sector agroalimentario.</t>
  </si>
  <si>
    <t>Granada</t>
  </si>
  <si>
    <t>Palencia</t>
  </si>
  <si>
    <t>Guadalajara</t>
  </si>
  <si>
    <t>Tarragona</t>
  </si>
  <si>
    <t>Pontevedra</t>
  </si>
  <si>
    <t>4. Sociedad Cooperativa de primer nivel</t>
  </si>
  <si>
    <t>d) Contribuir a la adaptación al cambio climático y a su mitigación, también mediante la reducción de las emisiones de gases de efecto invernadero y mejorando la captura de carbono, así como promover la energía sostenible;</t>
  </si>
  <si>
    <t>1.4. Técnicas de producción y manejo</t>
  </si>
  <si>
    <t>2.4. Gestión de explotaciones</t>
  </si>
  <si>
    <t>3.4. Estudios nutricionales</t>
  </si>
  <si>
    <t>6.4. Otros</t>
  </si>
  <si>
    <t>7.4. Técnicas de producción y manejo</t>
  </si>
  <si>
    <t>8.4. Gestión de explotaciones</t>
  </si>
  <si>
    <t>9.4. Estudios nutricionales</t>
  </si>
  <si>
    <t>12.4. Otros</t>
  </si>
  <si>
    <t>Ambos tipos de inversiones</t>
  </si>
  <si>
    <t>Otros</t>
  </si>
  <si>
    <t>Otros2</t>
  </si>
  <si>
    <t>Bulgaria</t>
  </si>
  <si>
    <t>I).  Iniciativas de Desarrollo Rural Local de base comunitaria.</t>
  </si>
  <si>
    <t>Huelva</t>
  </si>
  <si>
    <t>Salamanca</t>
  </si>
  <si>
    <t>Toledo</t>
  </si>
  <si>
    <t>5. Sociedad agraria de transformación o SAT</t>
  </si>
  <si>
    <t>e) Promover el desarrollo sostenible y la gestión eficiente de recursos naturales como el agua, el suelo y el aire, incluyendo la reducción de la dependencia química;</t>
  </si>
  <si>
    <t>1.5. Gestión de explotaciones</t>
  </si>
  <si>
    <t>2.5. Técnicas de producción</t>
  </si>
  <si>
    <t>3.5. Cadena alimentaria</t>
  </si>
  <si>
    <t>7.5. Gestión de explotaciones</t>
  </si>
  <si>
    <t>8.5. Técnicas de producción</t>
  </si>
  <si>
    <t>9.5. Cadena alimentaria</t>
  </si>
  <si>
    <t>Chipre</t>
  </si>
  <si>
    <t>J). Otras propuestas.</t>
  </si>
  <si>
    <t>Jaén</t>
  </si>
  <si>
    <t>Segovia</t>
  </si>
  <si>
    <t>6. Entidad Asociativa prioritaria o EAP</t>
  </si>
  <si>
    <t>f) Contribuir a detener y revertir la pérdida de biodiversidad, potenciar los servicios relacionados con los ecosistemas y conservar los hábitats y los paisajes;</t>
  </si>
  <si>
    <t>1.6. Reproducción animal</t>
  </si>
  <si>
    <t>2.6. Otros medios de producción</t>
  </si>
  <si>
    <t>3.6. Canales cortos o alternativos de comercialización</t>
  </si>
  <si>
    <t>7.6. Reproducción animal</t>
  </si>
  <si>
    <t>8.6. Otros medios de producción</t>
  </si>
  <si>
    <t>9.6. Canales cortos o alternativos de comercialización</t>
  </si>
  <si>
    <t>Croacia</t>
  </si>
  <si>
    <t>Málaga</t>
  </si>
  <si>
    <t>Soria</t>
  </si>
  <si>
    <t>7. Federación de Cooperativas</t>
  </si>
  <si>
    <t>g) Atraer y apoyar a los jóvenes agricultores y a los nuevos agricultores y facilitar el desarrollo empresarial sostenible en las zonas rurales;</t>
  </si>
  <si>
    <t>1.7. Ganadería de precisión</t>
  </si>
  <si>
    <t>2.7. Maquinaria</t>
  </si>
  <si>
    <t>3.7. Fomento de la IAA</t>
  </si>
  <si>
    <t>7.7. Ganadería de precisión</t>
  </si>
  <si>
    <t>8.7. Maquinaria</t>
  </si>
  <si>
    <t>9.7. Fomento de la IAA</t>
  </si>
  <si>
    <t>Dinamarca</t>
  </si>
  <si>
    <t>Sevilla</t>
  </si>
  <si>
    <t>8. PYME tipo Sociedad Anónima o S.A.</t>
  </si>
  <si>
    <t>h) Promover el empleo, el crecimiento, la igualdad de género, incluida la participación de las mujeres en la agricultura, la inclusión social y el desarrollo local en las zonas rurales, entre ellas la bioeconomía circular y la selvicultura sostenible;</t>
  </si>
  <si>
    <t>1.8. Otros medios de producción</t>
  </si>
  <si>
    <t>3.8. Seguridad alimentaria</t>
  </si>
  <si>
    <t>7.8. Otros medios de producción</t>
  </si>
  <si>
    <t>9.8. Seguridad alimentaria</t>
  </si>
  <si>
    <t>Baleares, Islas</t>
  </si>
  <si>
    <t>Eslovaquia</t>
  </si>
  <si>
    <t>9. PYME tipo Sociedad Limitada o S.L.</t>
  </si>
  <si>
    <t>i) Mejorar la respuesta de la agricultura de la Unión a las exigencias sociales en materia de alimentación y salud. Incluida la demanda de alimentos de buena calidad, seguros y nutritivos producidos de forma sostenible, reducir el desperdicio de alimentos, mejorar el bienestar animal y combatir la resistencia a los antimicrobianos.</t>
  </si>
  <si>
    <t>3.9. Calidad diferenciada</t>
  </si>
  <si>
    <t>9.9. Calidad diferenciada</t>
  </si>
  <si>
    <t>Eslovenia</t>
  </si>
  <si>
    <t>10. Gran empresa</t>
  </si>
  <si>
    <t>3.10. Etiquetado</t>
  </si>
  <si>
    <t>9.10. Etiquetado</t>
  </si>
  <si>
    <t>España</t>
  </si>
  <si>
    <t>11. Universidad o Instituto de Investigación Público</t>
  </si>
  <si>
    <t>3.11. Trazabilidad</t>
  </si>
  <si>
    <t>9.11. Trazabilidad</t>
  </si>
  <si>
    <t>Estonia</t>
  </si>
  <si>
    <t>12. Universidad o Instituto de Investigación privado</t>
  </si>
  <si>
    <t>3.12. Incremento del valor añadido</t>
  </si>
  <si>
    <t>9.12. Incremento del valor añadido</t>
  </si>
  <si>
    <t>Finlandia</t>
  </si>
  <si>
    <t>13. Centro Tecnológico</t>
  </si>
  <si>
    <t>3.13. Adaptación a demandas del consumidor</t>
  </si>
  <si>
    <t>9.13. Adaptación a demandas del consumidor</t>
  </si>
  <si>
    <t>Francia</t>
  </si>
  <si>
    <t>14. Fundación o Asociación sin ánimo de lucro de ámbito nacional</t>
  </si>
  <si>
    <t>3.14. Preparados de legumbres</t>
  </si>
  <si>
    <t>9.14. Preparados de legumbres</t>
  </si>
  <si>
    <t>Grecia</t>
  </si>
  <si>
    <t>15. Fundación o Asociación sin ánimo de lucro de ámbito regional o provincial</t>
  </si>
  <si>
    <t>Hungria</t>
  </si>
  <si>
    <t>16. Organización de productores</t>
  </si>
  <si>
    <t>Irlanda</t>
  </si>
  <si>
    <t>17. Asociación de Organizaciones de Productores</t>
  </si>
  <si>
    <t>Italia</t>
  </si>
  <si>
    <t>18. Interprofesional agroalimentaria</t>
  </si>
  <si>
    <t>Coruña, A</t>
  </si>
  <si>
    <t>Letonia</t>
  </si>
  <si>
    <t>19. Cámara Agraria</t>
  </si>
  <si>
    <t>Luxemburgo</t>
  </si>
  <si>
    <t>20. Grupo de Acción Local o GAL</t>
  </si>
  <si>
    <t>Malta</t>
  </si>
  <si>
    <t>21. Otros</t>
  </si>
  <si>
    <t>Países Bajos</t>
  </si>
  <si>
    <t>Polonia</t>
  </si>
  <si>
    <t>Portugal</t>
  </si>
  <si>
    <t>Reino Unido</t>
  </si>
  <si>
    <t>República Checa</t>
  </si>
  <si>
    <t>Rumanía</t>
  </si>
  <si>
    <t>Suecia</t>
  </si>
  <si>
    <t>Otro País</t>
  </si>
  <si>
    <t>Palmas, Las</t>
  </si>
  <si>
    <t>Rioja, La</t>
  </si>
  <si>
    <t>Prov 12</t>
  </si>
  <si>
    <r>
      <t xml:space="preserve">C.1. Bienes inventariables
</t>
    </r>
    <r>
      <rPr>
        <sz val="11"/>
        <rFont val="Arial"/>
        <family val="2"/>
      </rPr>
      <t/>
    </r>
  </si>
  <si>
    <t xml:space="preserve"> * Las celdas de color naranja se autocompletarán con la información introducida posteriormente </t>
  </si>
  <si>
    <r>
      <t xml:space="preserve">Material didáctico, textos y fungibles </t>
    </r>
    <r>
      <rPr>
        <sz val="10"/>
        <rFont val="Arial"/>
        <family val="2"/>
      </rPr>
      <t>(Se debe indicar en la celda E43 el número total de alumnos de la PA)</t>
    </r>
  </si>
  <si>
    <r>
      <t xml:space="preserve">Material didáctico, textos y fungibles </t>
    </r>
    <r>
      <rPr>
        <sz val="10"/>
        <rFont val="Arial"/>
        <family val="2"/>
      </rPr>
      <t>(Se debe indicar en la celda E50 el número total de alumnos de la PA)</t>
    </r>
  </si>
  <si>
    <r>
      <t xml:space="preserve">Material didáctico, textos y fungibles </t>
    </r>
    <r>
      <rPr>
        <sz val="10"/>
        <rFont val="Arial"/>
        <family val="2"/>
      </rPr>
      <t>(Se debe indicar en la celda E44 el número total de alumnos de la PA)</t>
    </r>
  </si>
  <si>
    <r>
      <t>Material didáctico, textos y fungibles</t>
    </r>
    <r>
      <rPr>
        <sz val="10"/>
        <rFont val="Arial"/>
        <family val="2"/>
      </rPr>
      <t xml:space="preserve"> (Se debe indicar en la celda E43 el número total de alumnos de la PA)</t>
    </r>
  </si>
  <si>
    <r>
      <t xml:space="preserve">Material didáctico, textos y fungibles  </t>
    </r>
    <r>
      <rPr>
        <sz val="10"/>
        <rFont val="Arial"/>
        <family val="2"/>
      </rPr>
      <t>(Se debe indicar en la celda E44 el número total de alumnos de la PA)</t>
    </r>
  </si>
  <si>
    <r>
      <t xml:space="preserve">Material didáctico, textos y fungibles </t>
    </r>
    <r>
      <rPr>
        <sz val="10"/>
        <rFont val="Arial"/>
        <family val="2"/>
      </rPr>
      <t>(Se debe indicar en la celda E51 el número total de alumnos de la PA)</t>
    </r>
  </si>
  <si>
    <r>
      <t xml:space="preserve">Material didáctico, textos y fungibles </t>
    </r>
    <r>
      <rPr>
        <sz val="10"/>
        <rFont val="Arial"/>
        <family val="2"/>
      </rPr>
      <t>(Se debe indicar en la celda E45 el número total de alumnos de la PA)</t>
    </r>
  </si>
  <si>
    <t xml:space="preserve">        IC1 Cursos formativos para adquisición de competencias en digitalización orientados a profesionales del sector</t>
  </si>
  <si>
    <t xml:space="preserve">SUBOTOTAL TOTAL FONDOS PROPIOS </t>
  </si>
  <si>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</si>
  <si>
    <t xml:space="preserve">SUBTOTAL FONDOS PROPIOS </t>
  </si>
  <si>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que estarán limitadas a :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t>
    </r>
  </si>
  <si>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limatadas 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</si>
  <si>
    <r>
      <rPr>
        <i/>
        <vertAlign val="superscript"/>
        <sz val="9"/>
        <rFont val="Arial"/>
        <family val="2"/>
      </rPr>
      <t>1</t>
    </r>
    <r>
      <rPr>
        <i/>
        <sz val="9"/>
        <rFont val="Arial"/>
        <family val="2"/>
      </rPr>
      <t xml:space="preserve"> Los costes de personal propio se determinarán mediante la aplicación de una tarifa horaria resultante de dividir los últimos costes salariales brutos anuales documentados, en el caso de las personas que trabajan a tiempo completo, o prorrateados, en el caso de las personas que trabajan a tiempo parcial, entre 1.720 horas  </t>
    </r>
    <r>
      <rPr>
        <i/>
        <vertAlign val="superscript"/>
        <sz val="9"/>
        <rFont val="Arial"/>
        <family val="2"/>
      </rPr>
      <t xml:space="preserve">
2 </t>
    </r>
    <r>
      <rPr>
        <i/>
        <sz val="9"/>
        <rFont val="Arial"/>
        <family val="2"/>
      </rPr>
      <t>Límite: Transporte: según RD 462/2002. Alojamiento y manuntención: según grupo 2 del RD 462/2002.</t>
    </r>
    <r>
      <rPr>
        <i/>
        <vertAlign val="superscript"/>
        <sz val="9"/>
        <rFont val="Arial"/>
        <family val="2"/>
      </rPr>
      <t xml:space="preserve">
3 </t>
    </r>
    <r>
      <rPr>
        <i/>
        <sz val="9"/>
        <rFont val="Arial"/>
        <family val="2"/>
      </rPr>
      <t>Se incluyen las siguientes inversiones vinculadas a la actividad demostrativa, se limitará a: 
 - La amortización en caso de la compra de nueva maquinaria y equipo durante el periodo subvencionable.
 - La amortización correspondiente al periodo subvencionable de la adquisición de licencias de software, el desarrollo o las tarifas de uso de programas informáticos, soluciones en la nube o similares, y las adquisiciones de patentes, licencias, derechos de autos y marcas registradas.
Asimismo, se incluye la amortización por la compra o arrendamiento con opción a compra de vehículos en la medida en que se utilice para el establecimiento del servicio y durante el periodo de percepción de la subvención.</t>
    </r>
  </si>
  <si>
    <t>ALMUNIA 4.0</t>
  </si>
  <si>
    <t>Fundación COPRODELI</t>
  </si>
  <si>
    <t>G81984270</t>
  </si>
  <si>
    <t>03108568A</t>
  </si>
  <si>
    <t>Manuel</t>
  </si>
  <si>
    <t>Alegre</t>
  </si>
  <si>
    <t>Carvajal</t>
  </si>
  <si>
    <t>Calle Guadiana, 54</t>
  </si>
  <si>
    <t>Camarma de Esteruelas</t>
  </si>
  <si>
    <t>28816</t>
  </si>
  <si>
    <t>648284827</t>
  </si>
  <si>
    <t>gges@coprodeli.edu.pe</t>
  </si>
  <si>
    <t>www.alcarriaencantada.com</t>
  </si>
  <si>
    <t>Universidad Politécnica de Madrid</t>
  </si>
  <si>
    <t>Q2818015F</t>
  </si>
  <si>
    <t>Calle Ramiro de Maeztu, 7</t>
  </si>
  <si>
    <t>28040</t>
  </si>
  <si>
    <t>910670000</t>
  </si>
  <si>
    <t>www.upm.es</t>
  </si>
  <si>
    <t>Publica</t>
  </si>
  <si>
    <t>Frenar la despoblación y fomentar el asentamiento de jóvenes profesionales cualificados en la Alcarria, demostrando empíricamente que la microexplotación hortícola digitalizada con IA, IoT y dronística es una vía profesional viable, rentable y sostenible alineada con la Nueva Bauhaus Europea.</t>
  </si>
  <si>
    <t>Productos incluidos en el Anexo I del TFUE y productos forestales fuera del ANEXO I TFUE</t>
  </si>
  <si>
    <t>A). Propuestas que aborden la adaptación al uso del cuaderno digital de explotación</t>
  </si>
  <si>
    <t xml:space="preserve">ALMUNIA 4.0 — Recuperación del huerto tradicional gracias a las oportunidades de la digitalización. Saberes locales, datos y bioeconomía circular: un modelo escalable de regeneración rural europea bajo la Nueva Bauhaus. </t>
  </si>
  <si>
    <t>Almunia 4.0 demuestra en 7 Living Labs encadenados (LL-0 a LL-6), sobre 3.000 m² cedidos en Pastrana (Guadalajara), que en la Alcarria es posible un modo de vida alternativo: una microexplotación hortícola joven, rentable, sostenible y deseable. Los 7 demostradores se sostienen sobre una misma columna vertebral —territorio, comunidad y oficio digital— articulando la digitalización agraria bajo el marco Nueva Bauhaus Europea: bello, sostenible y juntos.</t>
  </si>
  <si>
    <t>Productos hortofrutícolas y aromáticos cultivados en microexplotación de regadío intensivo, propios de la huerta morisca alcarreña: hortalizas (tomate, pimiento, calabacín, judía verde, cebolla, ajo, lechuga, acelga), frutos de huerto (melón, sandía) y plantas aromáticas y tisanas tradicionales (espliego, romero, tomillo, salvia). Producto agrario incluido en el Anexo I del TFUE.</t>
  </si>
  <si>
    <t>Castilla La Mancha, Comunidad de Madrid</t>
  </si>
  <si>
    <t>Guadalajara, Madrid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</si>
</sst>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quot;#,##0_);[Red]\(&quot;€&quot;#,##0\)"/>
    <numFmt numFmtId="165" formatCode="_(* #,##0.00_);_(* \(#,##0.00\);_(* &quot;-&quot;??_);_(@_)"/>
    <numFmt numFmtId="166" formatCode="#,##0.00\ &quot;€&quot;"/>
    <numFmt numFmtId="167" formatCode="00000"/>
    <numFmt numFmtId="168" formatCode="#,##0.00\ [$€-1];\-#,##0.00\ [$€-1]"/>
    <numFmt numFmtId="169" formatCode="dd\-mm\-yy;@"/>
    <numFmt numFmtId="170" formatCode="#,##0.0"/>
    <numFmt numFmtId="171" formatCode="#,##0\ &quot;€&quot;"/>
    <numFmt numFmtId="172" formatCode="0.0"/>
  </numFmts>
  <fonts count="7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theme="1"/>
      <name val="Calibri"/>
      <family val="2"/>
    </font>
    <font>
      <sz val="11"/>
      <color rgb="FF333333"/>
      <name val="Arial"/>
      <family val="2"/>
    </font>
    <font>
      <b/>
      <sz val="11"/>
      <color rgb="FF333333"/>
      <name val="Arial"/>
      <family val="2"/>
    </font>
    <font>
      <b/>
      <sz val="12"/>
      <color rgb="FFFFFFFF"/>
      <name val="Arial"/>
      <family val="2"/>
    </font>
    <font>
      <b/>
      <sz val="11"/>
      <color theme="1"/>
      <name val="Arial"/>
      <family val="2"/>
    </font>
    <font>
      <sz val="11"/>
      <color theme="1"/>
      <name val="Arial"/>
      <family val="2"/>
    </font>
    <font>
      <u/>
      <sz val="11"/>
      <color theme="10"/>
      <name val="Calibri"/>
      <family val="2"/>
      <scheme val="minor"/>
    </font>
    <font>
      <b/>
      <sz val="11"/>
      <color theme="1"/>
      <name val="Calibri"/>
      <family val="2"/>
    </font>
    <font>
      <b/>
      <sz val="11"/>
      <name val="Arial"/>
      <family val="2"/>
    </font>
    <font>
      <b/>
      <sz val="11"/>
      <color rgb="FFFF0000"/>
      <name val="Arial"/>
      <family val="2"/>
    </font>
    <font>
      <b/>
      <sz val="16"/>
      <color rgb="FF44546A"/>
      <name val="Arial"/>
      <family val="2"/>
    </font>
    <font>
      <sz val="10"/>
      <name val="Arial"/>
      <family val="2"/>
    </font>
    <font>
      <sz val="11"/>
      <name val="Calibri"/>
      <family val="2"/>
    </font>
    <font>
      <b/>
      <sz val="13"/>
      <color theme="1"/>
      <name val="Arial"/>
      <family val="2"/>
    </font>
    <font>
      <b/>
      <u/>
      <sz val="13"/>
      <color theme="1"/>
      <name val="Arial"/>
      <family val="2"/>
    </font>
    <font>
      <b/>
      <sz val="18"/>
      <color rgb="FF44546A"/>
      <name val="Arial"/>
      <family val="2"/>
    </font>
    <font>
      <b/>
      <sz val="9"/>
      <color theme="1"/>
      <name val="Arial"/>
      <family val="2"/>
    </font>
    <font>
      <sz val="11"/>
      <name val="Arial"/>
      <family val="2"/>
    </font>
    <font>
      <b/>
      <sz val="12"/>
      <color theme="1"/>
      <name val="Arial"/>
      <family val="2"/>
    </font>
    <font>
      <b/>
      <sz val="11"/>
      <color theme="0"/>
      <name val="Arial"/>
      <family val="2"/>
    </font>
    <font>
      <sz val="11"/>
      <color theme="0"/>
      <name val="Arial"/>
      <family val="2"/>
    </font>
    <font>
      <sz val="12"/>
      <color theme="1"/>
      <name val="Arial"/>
      <family val="2"/>
    </font>
    <font>
      <i/>
      <sz val="11"/>
      <color theme="1"/>
      <name val="Arial"/>
      <family val="2"/>
    </font>
    <font>
      <b/>
      <sz val="12"/>
      <name val="Arial"/>
      <family val="2"/>
    </font>
    <font>
      <u/>
      <sz val="11"/>
      <color theme="10"/>
      <name val="Arial"/>
      <family val="2"/>
    </font>
    <font>
      <b/>
      <sz val="16"/>
      <color theme="1"/>
      <name val="Arial"/>
      <family val="2"/>
    </font>
    <font>
      <i/>
      <sz val="10"/>
      <color theme="1"/>
      <name val="Arial"/>
      <family val="2"/>
    </font>
    <font>
      <b/>
      <i/>
      <sz val="12"/>
      <color theme="1"/>
      <name val="Arial"/>
      <family val="2"/>
    </font>
    <font>
      <b/>
      <sz val="12"/>
      <color rgb="FF000000"/>
      <name val="Arial"/>
      <family val="2"/>
    </font>
    <font>
      <b/>
      <sz val="12"/>
      <color theme="0"/>
      <name val="Arial"/>
      <family val="2"/>
    </font>
    <font>
      <sz val="11"/>
      <name val="Calibri"/>
      <family val="2"/>
      <scheme val="minor"/>
    </font>
    <font>
      <b/>
      <sz val="11"/>
      <name val="Calibri"/>
      <family val="2"/>
      <scheme val="minor"/>
    </font>
    <font>
      <sz val="10"/>
      <color theme="1"/>
      <name val="Arial"/>
      <family val="2"/>
    </font>
    <font>
      <b/>
      <sz val="10"/>
      <name val="Arial"/>
      <family val="2"/>
    </font>
    <font>
      <b/>
      <sz val="10"/>
      <color rgb="FF000000"/>
      <name val="Arial"/>
      <family val="2"/>
    </font>
    <font>
      <b/>
      <vertAlign val="superscript"/>
      <sz val="10"/>
      <name val="Arial"/>
      <family val="2"/>
    </font>
    <font>
      <sz val="10"/>
      <color theme="0"/>
      <name val="Arial"/>
      <family val="2"/>
    </font>
    <font>
      <b/>
      <sz val="10"/>
      <color theme="0"/>
      <name val="Arial"/>
      <family val="2"/>
    </font>
    <font>
      <vertAlign val="superscript"/>
      <sz val="11"/>
      <color theme="1"/>
      <name val="Arial"/>
      <family val="2"/>
    </font>
    <font>
      <strike/>
      <sz val="10"/>
      <color theme="1"/>
      <name val="Arial"/>
      <family val="2"/>
    </font>
    <font>
      <b/>
      <sz val="10"/>
      <color theme="1"/>
      <name val="Arial"/>
      <family val="2"/>
    </font>
    <font>
      <b/>
      <sz val="11"/>
      <color rgb="FF000000"/>
      <name val="Arial"/>
      <family val="2"/>
    </font>
    <font>
      <sz val="12"/>
      <color rgb="FF000000"/>
      <name val="Arial"/>
      <family val="2"/>
    </font>
    <font>
      <sz val="10"/>
      <color rgb="FF000000"/>
      <name val="Arial"/>
      <family val="2"/>
    </font>
    <font>
      <sz val="12"/>
      <name val="Arial"/>
      <family val="2"/>
    </font>
    <font>
      <b/>
      <sz val="12"/>
      <color theme="1"/>
      <name val="Calibri"/>
      <family val="2"/>
      <scheme val="minor"/>
    </font>
    <font>
      <b/>
      <sz val="14"/>
      <color theme="0"/>
      <name val="Arial"/>
      <family val="2"/>
    </font>
    <font>
      <b/>
      <sz val="10"/>
      <name val="Calibri"/>
      <family val="2"/>
      <scheme val="minor"/>
    </font>
    <font>
      <sz val="10"/>
      <name val="Calibri"/>
      <family val="2"/>
      <scheme val="minor"/>
    </font>
    <font>
      <sz val="10"/>
      <name val="Calibri"/>
      <family val="2"/>
    </font>
    <font>
      <sz val="8"/>
      <name val="Arial"/>
      <family val="2"/>
    </font>
    <font>
      <sz val="11"/>
      <color rgb="FF9C6500"/>
      <name val="Calibri"/>
      <family val="2"/>
      <scheme val="minor"/>
    </font>
    <font>
      <b/>
      <sz val="11"/>
      <color rgb="FF9C6500"/>
      <name val="Calibri"/>
      <family val="2"/>
      <scheme val="minor"/>
    </font>
    <font>
      <sz val="11"/>
      <color rgb="FF006100"/>
      <name val="Calibri"/>
      <family val="2"/>
      <scheme val="minor"/>
    </font>
    <font>
      <vertAlign val="superscript"/>
      <sz val="10"/>
      <name val="Arial"/>
      <family val="2"/>
    </font>
    <font>
      <sz val="11"/>
      <color rgb="FF000000"/>
      <name val="Arial"/>
      <family val="2"/>
    </font>
    <font>
      <u/>
      <sz val="11"/>
      <color theme="1"/>
      <name val="Arial"/>
      <family val="2"/>
    </font>
    <font>
      <b/>
      <sz val="12"/>
      <color theme="1"/>
      <name val="Calibri"/>
      <family val="2"/>
    </font>
    <font>
      <sz val="10"/>
      <color theme="1"/>
      <name val="Calibri"/>
      <family val="2"/>
      <scheme val="minor"/>
    </font>
    <font>
      <vertAlign val="superscript"/>
      <sz val="10"/>
      <color theme="1"/>
      <name val="Arial"/>
      <family val="2"/>
    </font>
    <font>
      <i/>
      <sz val="9"/>
      <name val="Arial"/>
      <family val="2"/>
    </font>
    <font>
      <i/>
      <vertAlign val="superscript"/>
      <sz val="9"/>
      <name val="Arial"/>
      <family val="2"/>
    </font>
    <font>
      <i/>
      <sz val="9"/>
      <color theme="1"/>
      <name val="Arial"/>
      <family val="2"/>
    </font>
    <font>
      <b/>
      <sz val="13"/>
      <color rgb="FFFF0000"/>
      <name val="Arial"/>
      <family val="2"/>
    </font>
    <font>
      <sz val="11"/>
      <color rgb="FF3F3F76"/>
      <name val="Calibri"/>
      <family val="2"/>
      <scheme val="minor"/>
    </font>
    <font>
      <sz val="9"/>
      <color indexed="81"/>
      <name val="Tahoma"/>
      <family val="2"/>
    </font>
    <font>
      <b/>
      <sz val="9"/>
      <color indexed="81"/>
      <name val="Tahoma"/>
      <family val="2"/>
    </font>
    <font>
      <sz val="11"/>
      <color rgb="FF000000"/>
      <name val="Calibri"/>
      <family val="2"/>
    </font>
    <font>
      <sz val="8"/>
      <name val="Calibri"/>
      <family val="2"/>
      <scheme val="minor"/>
    </font>
    <font>
      <sz val="10"/>
      <color rgb="FFFF0000"/>
      <name val="Arial"/>
      <family val="2"/>
    </font>
    <font>
      <b/>
      <sz val="9"/>
      <color rgb="FF000000"/>
      <name val="Tahoma"/>
      <family val="2"/>
    </font>
  </fonts>
  <fills count="47">
    <fill>
      <patternFill patternType="none"/>
    </fill>
    <fill>
      <patternFill patternType="gray125"/>
    </fill>
    <fill>
      <patternFill patternType="solid">
        <fgColor rgb="FFFFFFFF"/>
        <bgColor rgb="FFFFFFFF"/>
      </patternFill>
    </fill>
    <fill>
      <patternFill patternType="solid">
        <fgColor rgb="FFE5E7F3"/>
        <bgColor rgb="FFE5E7F3"/>
      </patternFill>
    </fill>
    <fill>
      <patternFill patternType="solid">
        <fgColor rgb="FFEEF2F8"/>
        <bgColor rgb="FFEEF2F8"/>
      </patternFill>
    </fill>
    <fill>
      <patternFill patternType="solid">
        <fgColor theme="4"/>
        <bgColor theme="4"/>
      </patternFill>
    </fill>
    <fill>
      <patternFill patternType="solid">
        <fgColor theme="0"/>
        <bgColor indexed="64"/>
      </patternFill>
    </fill>
    <fill>
      <patternFill patternType="solid">
        <fgColor theme="0"/>
        <bgColor theme="0"/>
      </patternFill>
    </fill>
    <fill>
      <patternFill patternType="solid">
        <fgColor theme="7" tint="0.79998168889431442"/>
        <bgColor indexed="64"/>
      </patternFill>
    </fill>
    <fill>
      <patternFill patternType="solid">
        <fgColor rgb="FFFFF2CB"/>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F2CC"/>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92D050"/>
        <bgColor indexed="64"/>
      </patternFill>
    </fill>
    <fill>
      <patternFill patternType="solid">
        <fgColor theme="0"/>
        <bgColor theme="4" tint="0.79998168889431442"/>
      </patternFill>
    </fill>
    <fill>
      <patternFill patternType="solid">
        <fgColor theme="0" tint="-4.9989318521683403E-2"/>
        <bgColor indexed="64"/>
      </patternFill>
    </fill>
    <fill>
      <patternFill patternType="solid">
        <fgColor theme="2" tint="-9.9978637043366805E-2"/>
        <bgColor rgb="FF000000"/>
      </patternFill>
    </fill>
    <fill>
      <patternFill patternType="solid">
        <fgColor theme="2"/>
        <bgColor indexed="64"/>
      </patternFill>
    </fill>
    <fill>
      <patternFill patternType="solid">
        <fgColor theme="0" tint="-0.14999847407452621"/>
        <bgColor indexed="64"/>
      </patternFill>
    </fill>
    <fill>
      <patternFill patternType="solid">
        <fgColor rgb="FFFFF2CC"/>
        <bgColor rgb="FF000000"/>
      </patternFill>
    </fill>
    <fill>
      <patternFill patternType="solid">
        <fgColor theme="0"/>
        <bgColor rgb="FF000000"/>
      </patternFill>
    </fill>
    <fill>
      <patternFill patternType="solid">
        <fgColor theme="6"/>
        <bgColor rgb="FF000000"/>
      </patternFill>
    </fill>
    <fill>
      <patternFill patternType="solid">
        <fgColor theme="6"/>
        <bgColor indexed="64"/>
      </patternFill>
    </fill>
    <fill>
      <patternFill patternType="lightUp">
        <bgColor theme="0" tint="-4.9989318521683403E-2"/>
      </patternFill>
    </fill>
    <fill>
      <patternFill patternType="solid">
        <fgColor theme="0" tint="-0.34998626667073579"/>
        <bgColor indexed="64"/>
      </patternFill>
    </fill>
    <fill>
      <patternFill patternType="solid">
        <fgColor rgb="FFBFBFBF"/>
        <bgColor indexed="64"/>
      </patternFill>
    </fill>
    <fill>
      <patternFill patternType="solid">
        <fgColor theme="9" tint="0.59999389629810485"/>
        <bgColor indexed="64"/>
      </patternFill>
    </fill>
    <fill>
      <patternFill patternType="solid">
        <fgColor rgb="FFFFEB9C"/>
      </patternFill>
    </fill>
    <fill>
      <patternFill patternType="solid">
        <fgColor theme="7" tint="0.59999389629810485"/>
        <bgColor indexed="64"/>
      </patternFill>
    </fill>
    <fill>
      <patternFill patternType="solid">
        <fgColor rgb="FFC6EFCE"/>
      </patternFill>
    </fill>
    <fill>
      <patternFill patternType="solid">
        <fgColor rgb="FF0070C0"/>
        <bgColor theme="4"/>
      </patternFill>
    </fill>
    <fill>
      <patternFill patternType="solid">
        <fgColor rgb="FF0070C0"/>
      </patternFill>
    </fill>
    <fill>
      <patternFill patternType="solid">
        <fgColor rgb="FFF2F2F2"/>
        <bgColor indexed="64"/>
      </patternFill>
    </fill>
    <fill>
      <patternFill patternType="solid">
        <fgColor theme="0"/>
        <bgColor auto="1"/>
      </patternFill>
    </fill>
    <fill>
      <patternFill patternType="solid">
        <fgColor theme="5" tint="0.39997558519241921"/>
        <bgColor rgb="FFFF0000"/>
      </patternFill>
    </fill>
    <fill>
      <patternFill patternType="solid">
        <fgColor rgb="FFFFCC99"/>
      </patternFill>
    </fill>
    <fill>
      <patternFill patternType="solid">
        <fgColor theme="9" tint="-0.249977111117893"/>
        <bgColor indexed="64"/>
      </patternFill>
    </fill>
    <fill>
      <patternFill patternType="solid">
        <fgColor rgb="FF008080"/>
        <bgColor indexed="64"/>
      </patternFill>
    </fill>
    <fill>
      <patternFill patternType="solid">
        <fgColor theme="2" tint="-9.9978637043366805E-2"/>
        <bgColor indexed="64"/>
      </patternFill>
    </fill>
    <fill>
      <patternFill patternType="solid">
        <fgColor theme="6" tint="0.39997558519241921"/>
        <bgColor indexed="64"/>
      </patternFill>
    </fill>
  </fills>
  <borders count="103">
    <border>
      <left/>
      <right/>
      <top/>
      <bottom/>
      <diagonal/>
    </border>
    <border>
      <left style="thick">
        <color rgb="FFFFFFFF"/>
      </left>
      <right/>
      <top/>
      <bottom/>
      <diagonal/>
    </border>
    <border>
      <left style="thick">
        <color rgb="FFFFFFFF"/>
      </left>
      <right/>
      <top/>
      <bottom style="thick">
        <color rgb="FFFFFFFF"/>
      </bottom>
      <diagonal/>
    </border>
    <border>
      <left style="medium">
        <color rgb="FF4F81BD"/>
      </left>
      <right/>
      <top/>
      <bottom/>
      <diagonal/>
    </border>
    <border>
      <left/>
      <right style="thick">
        <color rgb="FF000000"/>
      </right>
      <top style="thick">
        <color rgb="FF000000"/>
      </top>
      <bottom style="thick">
        <color rgb="FF000000"/>
      </bottom>
      <diagonal/>
    </border>
    <border>
      <left/>
      <right/>
      <top style="thick">
        <color rgb="FF000000"/>
      </top>
      <bottom style="thick">
        <color rgb="FF000000"/>
      </bottom>
      <diagonal/>
    </border>
    <border>
      <left style="thick">
        <color rgb="FF000000"/>
      </left>
      <right/>
      <top style="thick">
        <color rgb="FF000000"/>
      </top>
      <bottom style="thick">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auto="1"/>
      </left>
      <right style="thin">
        <color auto="1"/>
      </right>
      <top/>
      <bottom style="thin">
        <color auto="1"/>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diagonal/>
    </border>
    <border>
      <left/>
      <right/>
      <top style="medium">
        <color indexed="64"/>
      </top>
      <bottom/>
      <diagonal/>
    </border>
    <border>
      <left style="thin">
        <color indexed="64"/>
      </left>
      <right style="thin">
        <color indexed="64"/>
      </right>
      <top style="hair">
        <color indexed="64"/>
      </top>
      <bottom style="medium">
        <color indexed="64"/>
      </bottom>
      <diagonal/>
    </border>
    <border>
      <left/>
      <right style="thin">
        <color indexed="64"/>
      </right>
      <top style="hair">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hair">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bottom style="medium">
        <color indexed="64"/>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indexed="64"/>
      </left>
      <right/>
      <top style="medium">
        <color indexed="64"/>
      </top>
      <bottom/>
      <diagonal/>
    </border>
    <border>
      <left style="medium">
        <color indexed="64"/>
      </left>
      <right/>
      <top style="thin">
        <color indexed="64"/>
      </top>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hair">
        <color indexed="64"/>
      </bottom>
      <diagonal/>
    </border>
    <border>
      <left/>
      <right/>
      <top style="hair">
        <color indexed="64"/>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hair">
        <color indexed="64"/>
      </top>
      <bottom style="hair">
        <color indexed="64"/>
      </bottom>
      <diagonal/>
    </border>
    <border>
      <left style="medium">
        <color indexed="64"/>
      </left>
      <right/>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13">
    <xf numFmtId="0" fontId="0" fillId="0" borderId="0"/>
    <xf numFmtId="165" fontId="1" fillId="0" borderId="0" applyFont="0" applyFill="0" applyBorder="0" applyAlignment="0" applyProtection="0"/>
    <xf numFmtId="0" fontId="12" fillId="0" borderId="0" applyNumberFormat="0" applyFill="0" applyBorder="0" applyAlignment="0" applyProtection="0"/>
    <xf numFmtId="0" fontId="17" fillId="0" borderId="0"/>
    <xf numFmtId="165" fontId="1" fillId="0" borderId="0" applyFont="0" applyFill="0" applyBorder="0" applyAlignment="0" applyProtection="0"/>
    <xf numFmtId="0" fontId="57" fillId="34" borderId="0" applyNumberFormat="0" applyBorder="0" applyAlignment="0" applyProtection="0"/>
    <xf numFmtId="0" fontId="59" fillId="36" borderId="0" applyNumberFormat="0" applyBorder="0" applyAlignment="0" applyProtection="0"/>
    <xf numFmtId="9" fontId="1" fillId="0" borderId="0" applyFont="0" applyFill="0" applyBorder="0" applyAlignment="0" applyProtection="0"/>
    <xf numFmtId="0" fontId="70" fillId="42" borderId="94" applyNumberFormat="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cellStyleXfs>
  <cellXfs count="1111">
    <xf numFmtId="0" fontId="0" fillId="0" borderId="0" xfId="0"/>
    <xf numFmtId="0" fontId="0" fillId="0" borderId="0" xfId="0" applyAlignment="1">
      <alignment vertical="center"/>
    </xf>
    <xf numFmtId="0" fontId="6" fillId="0" borderId="0" xfId="0" applyFont="1" applyAlignment="1">
      <alignment vertical="center"/>
    </xf>
    <xf numFmtId="0" fontId="7" fillId="2" borderId="2" xfId="0" applyFont="1" applyFill="1" applyBorder="1" applyAlignment="1">
      <alignment horizontal="center" vertical="center" wrapText="1"/>
    </xf>
    <xf numFmtId="0" fontId="7" fillId="3"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11" fillId="6" borderId="0" xfId="0" applyFont="1" applyFill="1" applyAlignment="1">
      <alignment vertical="center"/>
    </xf>
    <xf numFmtId="0" fontId="13" fillId="0" borderId="0" xfId="0" applyFont="1" applyAlignment="1">
      <alignment vertical="center"/>
    </xf>
    <xf numFmtId="0" fontId="6" fillId="0" borderId="0" xfId="0" applyFont="1" applyAlignment="1">
      <alignment vertical="center" wrapText="1"/>
    </xf>
    <xf numFmtId="0" fontId="10" fillId="6" borderId="0" xfId="0" applyFont="1" applyFill="1" applyAlignment="1">
      <alignment vertical="center"/>
    </xf>
    <xf numFmtId="0" fontId="10" fillId="6" borderId="0" xfId="0" applyFont="1" applyFill="1" applyAlignment="1">
      <alignment horizontal="center" vertical="center"/>
    </xf>
    <xf numFmtId="0" fontId="0" fillId="6" borderId="0" xfId="0" applyFill="1" applyAlignment="1">
      <alignment vertical="center"/>
    </xf>
    <xf numFmtId="0" fontId="10" fillId="6" borderId="0" xfId="0" applyFont="1" applyFill="1" applyAlignment="1">
      <alignment horizontal="left" vertical="center"/>
    </xf>
    <xf numFmtId="167" fontId="11" fillId="8" borderId="12" xfId="0" applyNumberFormat="1" applyFont="1" applyFill="1" applyBorder="1" applyAlignment="1" applyProtection="1">
      <alignment horizontal="left" vertical="center" wrapText="1"/>
      <protection locked="0"/>
    </xf>
    <xf numFmtId="0" fontId="11" fillId="6" borderId="0" xfId="0" applyFont="1" applyFill="1" applyAlignment="1" applyProtection="1">
      <alignment vertical="center"/>
      <protection locked="0"/>
    </xf>
    <xf numFmtId="1" fontId="11" fillId="8" borderId="12" xfId="2" applyNumberFormat="1" applyFont="1" applyFill="1" applyBorder="1" applyAlignment="1" applyProtection="1">
      <alignment horizontal="center" vertical="center"/>
      <protection locked="0"/>
    </xf>
    <xf numFmtId="0" fontId="0" fillId="0" borderId="0" xfId="0" applyAlignment="1">
      <alignment vertical="top"/>
    </xf>
    <xf numFmtId="0" fontId="0" fillId="15" borderId="0" xfId="0" applyFill="1" applyAlignment="1">
      <alignment vertical="top"/>
    </xf>
    <xf numFmtId="0" fontId="0" fillId="16" borderId="0" xfId="0" applyFill="1" applyAlignment="1">
      <alignment vertical="top"/>
    </xf>
    <xf numFmtId="0" fontId="0" fillId="13" borderId="0" xfId="0" applyFill="1" applyAlignment="1">
      <alignment vertical="top"/>
    </xf>
    <xf numFmtId="0" fontId="0" fillId="11" borderId="0" xfId="0" applyFill="1" applyAlignment="1">
      <alignment vertical="top"/>
    </xf>
    <xf numFmtId="0" fontId="4" fillId="12" borderId="0" xfId="0" applyFont="1" applyFill="1" applyAlignment="1">
      <alignment horizontal="left" vertical="top"/>
    </xf>
    <xf numFmtId="0" fontId="0" fillId="17" borderId="0" xfId="0" applyFill="1" applyAlignment="1">
      <alignment vertical="top"/>
    </xf>
    <xf numFmtId="0" fontId="36" fillId="18" borderId="0" xfId="0" applyFont="1" applyFill="1" applyAlignment="1">
      <alignment vertical="top"/>
    </xf>
    <xf numFmtId="0" fontId="0" fillId="8" borderId="0" xfId="0" applyFill="1" applyAlignment="1">
      <alignment vertical="top"/>
    </xf>
    <xf numFmtId="0" fontId="0" fillId="19" borderId="0" xfId="0" applyFill="1" applyAlignment="1">
      <alignment vertical="top"/>
    </xf>
    <xf numFmtId="0" fontId="0" fillId="20" borderId="0" xfId="0" applyFill="1" applyAlignment="1">
      <alignment vertical="top"/>
    </xf>
    <xf numFmtId="0" fontId="0" fillId="0" borderId="0" xfId="0" applyAlignment="1">
      <alignment horizontal="center" vertical="top"/>
    </xf>
    <xf numFmtId="0" fontId="4" fillId="20" borderId="0" xfId="0" applyFont="1" applyFill="1" applyAlignment="1">
      <alignment vertical="top"/>
    </xf>
    <xf numFmtId="0" fontId="4" fillId="12" borderId="0" xfId="0" applyFont="1" applyFill="1" applyAlignment="1">
      <alignment vertical="top"/>
    </xf>
    <xf numFmtId="0" fontId="4" fillId="17" borderId="0" xfId="0" applyFont="1" applyFill="1" applyAlignment="1">
      <alignment vertical="top" wrapText="1"/>
    </xf>
    <xf numFmtId="0" fontId="4" fillId="13" borderId="0" xfId="0" applyFont="1" applyFill="1" applyAlignment="1">
      <alignment vertical="top"/>
    </xf>
    <xf numFmtId="0" fontId="3" fillId="16" borderId="0" xfId="0" applyFont="1" applyFill="1" applyAlignment="1">
      <alignment vertical="top"/>
    </xf>
    <xf numFmtId="0" fontId="37" fillId="11" borderId="0" xfId="0" applyFont="1" applyFill="1" applyAlignment="1">
      <alignment vertical="top"/>
    </xf>
    <xf numFmtId="0" fontId="37" fillId="20" borderId="0" xfId="0" applyFont="1" applyFill="1" applyAlignment="1">
      <alignment horizontal="center" vertical="top"/>
    </xf>
    <xf numFmtId="0" fontId="4" fillId="16" borderId="0" xfId="0" applyFont="1" applyFill="1" applyAlignment="1">
      <alignment vertical="top"/>
    </xf>
    <xf numFmtId="0" fontId="4" fillId="17" borderId="0" xfId="0" applyFont="1" applyFill="1" applyAlignment="1">
      <alignment vertical="top"/>
    </xf>
    <xf numFmtId="0" fontId="4" fillId="15" borderId="0" xfId="0" applyFont="1" applyFill="1" applyAlignment="1">
      <alignment vertical="top"/>
    </xf>
    <xf numFmtId="0" fontId="37" fillId="18" borderId="0" xfId="0" applyFont="1" applyFill="1" applyAlignment="1">
      <alignment vertical="top"/>
    </xf>
    <xf numFmtId="0" fontId="4" fillId="8" borderId="0" xfId="0" applyFont="1" applyFill="1" applyAlignment="1">
      <alignment vertical="top"/>
    </xf>
    <xf numFmtId="0" fontId="4" fillId="11" borderId="0" xfId="0" applyFont="1" applyFill="1" applyAlignment="1">
      <alignment vertical="top"/>
    </xf>
    <xf numFmtId="0" fontId="4" fillId="17" borderId="0" xfId="0" applyFont="1" applyFill="1" applyAlignment="1">
      <alignment horizontal="center" vertical="top" wrapText="1"/>
    </xf>
    <xf numFmtId="0" fontId="4" fillId="19" borderId="0" xfId="0" applyFont="1" applyFill="1" applyAlignment="1">
      <alignment vertical="top"/>
    </xf>
    <xf numFmtId="0" fontId="0" fillId="0" borderId="0" xfId="0" applyAlignment="1">
      <alignment wrapText="1"/>
    </xf>
    <xf numFmtId="0" fontId="0" fillId="0" borderId="0" xfId="0" applyAlignment="1">
      <alignment horizontal="left" vertical="center" wrapText="1"/>
    </xf>
    <xf numFmtId="0" fontId="36" fillId="0" borderId="0" xfId="0" applyFont="1" applyAlignment="1">
      <alignment horizontal="left" vertical="center" wrapText="1"/>
    </xf>
    <xf numFmtId="0" fontId="5" fillId="0" borderId="0" xfId="0" applyFont="1" applyAlignment="1">
      <alignment horizontal="left" vertical="center" wrapText="1"/>
    </xf>
    <xf numFmtId="0" fontId="0" fillId="10" borderId="12" xfId="0" applyFill="1" applyBorder="1" applyAlignment="1">
      <alignment horizontal="left" vertical="center" wrapText="1"/>
    </xf>
    <xf numFmtId="166" fontId="0" fillId="8" borderId="12" xfId="0" applyNumberFormat="1" applyFill="1" applyBorder="1" applyAlignment="1">
      <alignment horizontal="left" vertical="center" wrapText="1"/>
    </xf>
    <xf numFmtId="0" fontId="36" fillId="10" borderId="12" xfId="0" applyFont="1" applyFill="1" applyBorder="1" applyAlignment="1">
      <alignment horizontal="left" vertical="center" wrapText="1"/>
    </xf>
    <xf numFmtId="0" fontId="5" fillId="0" borderId="0" xfId="0" applyFont="1"/>
    <xf numFmtId="0" fontId="36" fillId="0" borderId="0" xfId="0" applyFont="1"/>
    <xf numFmtId="0" fontId="0" fillId="0" borderId="0" xfId="0" applyAlignment="1">
      <alignment horizontal="center"/>
    </xf>
    <xf numFmtId="1" fontId="0" fillId="14" borderId="12" xfId="0" applyNumberFormat="1" applyFill="1" applyBorder="1" applyAlignment="1">
      <alignment horizontal="left"/>
    </xf>
    <xf numFmtId="0" fontId="4" fillId="0" borderId="0" xfId="0" applyFont="1"/>
    <xf numFmtId="0" fontId="23" fillId="0" borderId="0" xfId="3" applyFont="1" applyProtection="1">
      <protection hidden="1"/>
    </xf>
    <xf numFmtId="0" fontId="51" fillId="10" borderId="0" xfId="0" applyFont="1" applyFill="1"/>
    <xf numFmtId="0" fontId="17" fillId="0" borderId="0" xfId="3"/>
    <xf numFmtId="0" fontId="4" fillId="10" borderId="0" xfId="0" applyFont="1" applyFill="1"/>
    <xf numFmtId="0" fontId="2" fillId="10" borderId="0" xfId="0" applyFont="1" applyFill="1"/>
    <xf numFmtId="0" fontId="0" fillId="6" borderId="0" xfId="0" applyFill="1" applyAlignment="1">
      <alignment horizontal="center"/>
    </xf>
    <xf numFmtId="0" fontId="0" fillId="6" borderId="0" xfId="0" applyFill="1"/>
    <xf numFmtId="0" fontId="50" fillId="0" borderId="0" xfId="3" applyFont="1"/>
    <xf numFmtId="0" fontId="23" fillId="0" borderId="0" xfId="3" applyFont="1"/>
    <xf numFmtId="0" fontId="14" fillId="6" borderId="0" xfId="3" applyFont="1" applyFill="1" applyAlignment="1">
      <alignment horizontal="left" vertical="center" wrapText="1"/>
    </xf>
    <xf numFmtId="0" fontId="14" fillId="6" borderId="0" xfId="3" applyFont="1" applyFill="1" applyAlignment="1">
      <alignment vertical="center"/>
    </xf>
    <xf numFmtId="0" fontId="14" fillId="0" borderId="0" xfId="3" applyFont="1"/>
    <xf numFmtId="0" fontId="11" fillId="0" borderId="0" xfId="0" applyFont="1"/>
    <xf numFmtId="4" fontId="53" fillId="6" borderId="23" xfId="0" applyNumberFormat="1" applyFont="1" applyFill="1" applyBorder="1" applyAlignment="1">
      <alignment horizontal="center" vertical="center" wrapText="1"/>
    </xf>
    <xf numFmtId="4" fontId="54" fillId="6" borderId="24" xfId="0" applyNumberFormat="1" applyFont="1" applyFill="1" applyBorder="1" applyAlignment="1">
      <alignment horizontal="center" vertical="center" wrapText="1"/>
    </xf>
    <xf numFmtId="4" fontId="54" fillId="6" borderId="25" xfId="0" applyNumberFormat="1" applyFont="1" applyFill="1" applyBorder="1" applyAlignment="1">
      <alignment horizontal="center" vertical="center" wrapText="1"/>
    </xf>
    <xf numFmtId="166" fontId="53" fillId="6" borderId="26" xfId="0" applyNumberFormat="1" applyFont="1" applyFill="1" applyBorder="1" applyAlignment="1">
      <alignment horizontal="center" vertical="center" wrapText="1"/>
    </xf>
    <xf numFmtId="166" fontId="53" fillId="6" borderId="27" xfId="0" applyNumberFormat="1" applyFont="1" applyFill="1" applyBorder="1" applyAlignment="1">
      <alignment horizontal="center" vertical="center" wrapText="1"/>
    </xf>
    <xf numFmtId="166" fontId="53" fillId="6" borderId="28" xfId="0" applyNumberFormat="1" applyFont="1" applyFill="1" applyBorder="1" applyAlignment="1">
      <alignment horizontal="center" vertical="center" wrapText="1"/>
    </xf>
    <xf numFmtId="166" fontId="53" fillId="6" borderId="23" xfId="0" applyNumberFormat="1" applyFont="1" applyFill="1" applyBorder="1" applyAlignment="1">
      <alignment horizontal="center" vertical="center" wrapText="1"/>
    </xf>
    <xf numFmtId="166" fontId="54" fillId="6" borderId="31" xfId="0" applyNumberFormat="1" applyFont="1" applyFill="1" applyBorder="1" applyAlignment="1">
      <alignment horizontal="center" vertical="center" wrapText="1"/>
    </xf>
    <xf numFmtId="0" fontId="53" fillId="6" borderId="33" xfId="0" applyFont="1" applyFill="1" applyBorder="1" applyAlignment="1">
      <alignment horizontal="left" vertical="center" wrapText="1" indent="1"/>
    </xf>
    <xf numFmtId="166" fontId="53" fillId="6" borderId="34" xfId="0" applyNumberFormat="1" applyFont="1" applyFill="1" applyBorder="1" applyAlignment="1">
      <alignment horizontal="center" vertical="center" wrapText="1"/>
    </xf>
    <xf numFmtId="166" fontId="54" fillId="6" borderId="35" xfId="0" applyNumberFormat="1" applyFont="1" applyFill="1" applyBorder="1" applyAlignment="1">
      <alignment horizontal="center" vertical="center" wrapText="1"/>
    </xf>
    <xf numFmtId="0" fontId="53" fillId="6" borderId="36" xfId="0" applyFont="1" applyFill="1" applyBorder="1" applyAlignment="1">
      <alignment horizontal="left" vertical="center" wrapText="1" indent="1"/>
    </xf>
    <xf numFmtId="166" fontId="54" fillId="6" borderId="27" xfId="0" applyNumberFormat="1" applyFont="1" applyFill="1" applyBorder="1" applyAlignment="1">
      <alignment horizontal="center" vertical="center" wrapText="1"/>
    </xf>
    <xf numFmtId="166" fontId="54" fillId="6" borderId="37" xfId="0" applyNumberFormat="1" applyFont="1" applyFill="1" applyBorder="1" applyAlignment="1">
      <alignment horizontal="center" vertical="center" wrapText="1"/>
    </xf>
    <xf numFmtId="0" fontId="53" fillId="6" borderId="38" xfId="0" applyFont="1" applyFill="1" applyBorder="1" applyAlignment="1">
      <alignment horizontal="left" vertical="center" wrapText="1" indent="1"/>
    </xf>
    <xf numFmtId="0" fontId="54" fillId="6" borderId="40" xfId="0" applyFont="1" applyFill="1" applyBorder="1" applyAlignment="1">
      <alignment horizontal="left" vertical="center" wrapText="1"/>
    </xf>
    <xf numFmtId="0" fontId="54" fillId="6" borderId="41" xfId="0" applyFont="1" applyFill="1" applyBorder="1" applyAlignment="1">
      <alignment horizontal="left" vertical="center" wrapText="1"/>
    </xf>
    <xf numFmtId="0" fontId="54" fillId="6" borderId="28" xfId="0" applyFont="1" applyFill="1" applyBorder="1" applyAlignment="1">
      <alignment horizontal="left" vertical="center"/>
    </xf>
    <xf numFmtId="166" fontId="54" fillId="6" borderId="42" xfId="0" applyNumberFormat="1" applyFont="1" applyFill="1" applyBorder="1" applyAlignment="1">
      <alignment horizontal="center" vertical="center" wrapText="1"/>
    </xf>
    <xf numFmtId="0" fontId="54" fillId="32" borderId="43" xfId="0" applyFont="1" applyFill="1" applyBorder="1" applyAlignment="1">
      <alignment horizontal="center" vertical="center" wrapText="1"/>
    </xf>
    <xf numFmtId="0" fontId="54" fillId="32" borderId="24" xfId="0" applyFont="1" applyFill="1" applyBorder="1" applyAlignment="1">
      <alignment horizontal="center" vertical="center" wrapText="1"/>
    </xf>
    <xf numFmtId="0" fontId="54" fillId="32" borderId="44" xfId="0" applyFont="1" applyFill="1" applyBorder="1" applyAlignment="1">
      <alignment horizontal="center" vertical="center" wrapText="1"/>
    </xf>
    <xf numFmtId="0" fontId="54" fillId="32" borderId="44" xfId="0" applyFont="1" applyFill="1" applyBorder="1" applyAlignment="1">
      <alignment horizontal="center" vertical="center"/>
    </xf>
    <xf numFmtId="0" fontId="54" fillId="32" borderId="45" xfId="0" applyFont="1" applyFill="1" applyBorder="1" applyAlignment="1">
      <alignment horizontal="justify" vertical="center"/>
    </xf>
    <xf numFmtId="0" fontId="53" fillId="32" borderId="33" xfId="0" applyFont="1" applyFill="1" applyBorder="1" applyAlignment="1">
      <alignment horizontal="left" vertical="center" indent="1"/>
    </xf>
    <xf numFmtId="0" fontId="53" fillId="6" borderId="49" xfId="0" applyFont="1" applyFill="1" applyBorder="1" applyAlignment="1">
      <alignment horizontal="left" vertical="center" indent="1"/>
    </xf>
    <xf numFmtId="0" fontId="53" fillId="24" borderId="49" xfId="0" applyFont="1" applyFill="1" applyBorder="1" applyAlignment="1">
      <alignment horizontal="left" vertical="center" indent="1"/>
    </xf>
    <xf numFmtId="0" fontId="53" fillId="24" borderId="50" xfId="0" applyFont="1" applyFill="1" applyBorder="1" applyAlignment="1">
      <alignment horizontal="left" vertical="center" indent="1"/>
    </xf>
    <xf numFmtId="166" fontId="53" fillId="6" borderId="51" xfId="0" applyNumberFormat="1" applyFont="1" applyFill="1" applyBorder="1" applyAlignment="1">
      <alignment horizontal="center" vertical="center" wrapText="1"/>
    </xf>
    <xf numFmtId="0" fontId="53" fillId="32" borderId="59" xfId="0" applyFont="1" applyFill="1" applyBorder="1" applyAlignment="1">
      <alignment horizontal="left" vertical="center" wrapText="1"/>
    </xf>
    <xf numFmtId="4" fontId="53" fillId="6" borderId="58" xfId="0" applyNumberFormat="1" applyFont="1" applyFill="1" applyBorder="1" applyAlignment="1">
      <alignment horizontal="center" vertical="center" wrapText="1"/>
    </xf>
    <xf numFmtId="0" fontId="57" fillId="34" borderId="0" xfId="5"/>
    <xf numFmtId="0" fontId="58" fillId="34" borderId="0" xfId="5" applyFont="1"/>
    <xf numFmtId="0" fontId="0" fillId="35" borderId="0" xfId="0" applyFill="1"/>
    <xf numFmtId="0" fontId="0" fillId="11" borderId="0" xfId="0" applyFill="1"/>
    <xf numFmtId="49" fontId="0" fillId="8" borderId="12" xfId="0" applyNumberFormat="1" applyFill="1" applyBorder="1" applyAlignment="1">
      <alignment horizontal="left" vertical="center" wrapText="1"/>
    </xf>
    <xf numFmtId="49" fontId="0" fillId="10" borderId="12" xfId="0" applyNumberFormat="1" applyFill="1" applyBorder="1" applyAlignment="1">
      <alignment horizontal="left" vertical="center" wrapText="1"/>
    </xf>
    <xf numFmtId="0" fontId="0" fillId="9" borderId="0" xfId="0" applyFill="1"/>
    <xf numFmtId="0" fontId="4" fillId="9" borderId="0" xfId="0" applyFont="1" applyFill="1" applyAlignment="1">
      <alignment vertical="center"/>
    </xf>
    <xf numFmtId="0" fontId="4" fillId="18" borderId="0" xfId="0" applyFont="1" applyFill="1" applyAlignment="1">
      <alignment vertical="center"/>
    </xf>
    <xf numFmtId="0" fontId="0" fillId="18" borderId="0" xfId="0" applyFill="1"/>
    <xf numFmtId="0" fontId="53" fillId="6" borderId="63" xfId="0" applyFont="1" applyFill="1" applyBorder="1" applyAlignment="1">
      <alignment horizontal="right" vertical="center" wrapText="1"/>
    </xf>
    <xf numFmtId="0" fontId="53" fillId="6" borderId="64" xfId="0" applyFont="1" applyFill="1" applyBorder="1" applyAlignment="1">
      <alignment horizontal="left" vertical="center" wrapText="1"/>
    </xf>
    <xf numFmtId="0" fontId="53" fillId="32" borderId="38" xfId="0" applyFont="1" applyFill="1" applyBorder="1" applyAlignment="1">
      <alignment horizontal="left" vertical="center" wrapText="1"/>
    </xf>
    <xf numFmtId="0" fontId="54" fillId="32" borderId="65" xfId="0" applyFont="1" applyFill="1" applyBorder="1" applyAlignment="1">
      <alignment horizontal="justify" vertical="center"/>
    </xf>
    <xf numFmtId="0" fontId="53" fillId="32" borderId="33" xfId="0" applyFont="1" applyFill="1" applyBorder="1" applyAlignment="1">
      <alignment horizontal="left" vertical="center" wrapText="1"/>
    </xf>
    <xf numFmtId="0" fontId="53" fillId="6" borderId="64" xfId="0" applyFont="1" applyFill="1" applyBorder="1" applyAlignment="1">
      <alignment horizontal="left" vertical="center" indent="1"/>
    </xf>
    <xf numFmtId="0" fontId="53" fillId="32" borderId="38" xfId="0" applyFont="1" applyFill="1" applyBorder="1" applyAlignment="1">
      <alignment horizontal="left" vertical="center" indent="1"/>
    </xf>
    <xf numFmtId="166" fontId="54" fillId="6" borderId="67" xfId="0" applyNumberFormat="1" applyFont="1" applyFill="1" applyBorder="1" applyAlignment="1">
      <alignment horizontal="center" vertical="center" wrapText="1"/>
    </xf>
    <xf numFmtId="4" fontId="54" fillId="6" borderId="68" xfId="0" applyNumberFormat="1" applyFont="1" applyFill="1" applyBorder="1" applyAlignment="1">
      <alignment horizontal="center" vertical="center" wrapText="1"/>
    </xf>
    <xf numFmtId="166" fontId="53" fillId="6" borderId="66" xfId="0" applyNumberFormat="1" applyFont="1" applyFill="1" applyBorder="1" applyAlignment="1">
      <alignment horizontal="center" vertical="center" wrapText="1"/>
    </xf>
    <xf numFmtId="4" fontId="53" fillId="6" borderId="60" xfId="0" applyNumberFormat="1" applyFont="1" applyFill="1" applyBorder="1" applyAlignment="1">
      <alignment horizontal="center" vertical="center" wrapText="1"/>
    </xf>
    <xf numFmtId="0" fontId="53" fillId="6" borderId="30" xfId="0" applyFont="1" applyFill="1" applyBorder="1" applyAlignment="1">
      <alignment vertical="center" wrapText="1"/>
    </xf>
    <xf numFmtId="0" fontId="53" fillId="6" borderId="38" xfId="0" applyFont="1" applyFill="1" applyBorder="1" applyAlignment="1">
      <alignment horizontal="right" vertical="center" wrapText="1"/>
    </xf>
    <xf numFmtId="0" fontId="53" fillId="6" borderId="53" xfId="0" applyFont="1" applyFill="1" applyBorder="1" applyAlignment="1">
      <alignment horizontal="right" vertical="center" wrapText="1"/>
    </xf>
    <xf numFmtId="166" fontId="54" fillId="6" borderId="55" xfId="0" applyNumberFormat="1" applyFont="1" applyFill="1" applyBorder="1" applyAlignment="1">
      <alignment horizontal="center" vertical="center" wrapText="1"/>
    </xf>
    <xf numFmtId="0" fontId="0" fillId="0" borderId="33" xfId="0" applyBorder="1" applyAlignment="1">
      <alignment wrapText="1"/>
    </xf>
    <xf numFmtId="166" fontId="54" fillId="6" borderId="73" xfId="0" applyNumberFormat="1" applyFont="1" applyFill="1" applyBorder="1" applyAlignment="1">
      <alignment horizontal="center" vertical="center" wrapText="1"/>
    </xf>
    <xf numFmtId="166" fontId="54" fillId="6" borderId="34" xfId="0" applyNumberFormat="1" applyFont="1" applyFill="1" applyBorder="1" applyAlignment="1">
      <alignment horizontal="center" vertical="center" wrapText="1"/>
    </xf>
    <xf numFmtId="166" fontId="54" fillId="6" borderId="26" xfId="0" applyNumberFormat="1" applyFont="1" applyFill="1" applyBorder="1" applyAlignment="1">
      <alignment horizontal="center" vertical="center" wrapText="1"/>
    </xf>
    <xf numFmtId="0" fontId="11" fillId="9" borderId="12" xfId="0" applyFont="1" applyFill="1" applyBorder="1" applyAlignment="1" applyProtection="1">
      <alignment horizontal="left" vertical="center"/>
      <protection locked="0"/>
    </xf>
    <xf numFmtId="0" fontId="11" fillId="9" borderId="12" xfId="0" applyFont="1" applyFill="1" applyBorder="1" applyAlignment="1" applyProtection="1">
      <alignment vertical="center"/>
      <protection locked="0"/>
    </xf>
    <xf numFmtId="165" fontId="1" fillId="38" borderId="0" xfId="4" applyFill="1"/>
    <xf numFmtId="0" fontId="2" fillId="37" borderId="61" xfId="0" applyFont="1" applyFill="1" applyBorder="1"/>
    <xf numFmtId="0" fontId="2" fillId="37" borderId="62" xfId="0" applyFont="1" applyFill="1" applyBorder="1"/>
    <xf numFmtId="49" fontId="36" fillId="6" borderId="12" xfId="6" applyNumberFormat="1" applyFont="1" applyFill="1" applyBorder="1" applyAlignment="1">
      <alignment horizontal="center"/>
    </xf>
    <xf numFmtId="166" fontId="36" fillId="6" borderId="12" xfId="6" applyNumberFormat="1" applyFont="1" applyFill="1" applyBorder="1" applyAlignment="1">
      <alignment horizontal="center"/>
    </xf>
    <xf numFmtId="0" fontId="36" fillId="6" borderId="12" xfId="6" applyFont="1" applyFill="1" applyBorder="1" applyAlignment="1">
      <alignment horizontal="center"/>
    </xf>
    <xf numFmtId="0" fontId="39" fillId="6" borderId="36" xfId="0" applyFont="1" applyFill="1" applyBorder="1" applyAlignment="1">
      <alignment horizontal="left" vertical="center" wrapText="1" indent="1"/>
    </xf>
    <xf numFmtId="0" fontId="39" fillId="6" borderId="33" xfId="0" applyFont="1" applyFill="1" applyBorder="1" applyAlignment="1">
      <alignment horizontal="left" vertical="center" wrapText="1" indent="1"/>
    </xf>
    <xf numFmtId="166" fontId="39" fillId="6" borderId="28" xfId="0" applyNumberFormat="1" applyFont="1" applyFill="1" applyBorder="1" applyAlignment="1">
      <alignment horizontal="center" vertical="center" wrapText="1"/>
    </xf>
    <xf numFmtId="166" fontId="39" fillId="6" borderId="27" xfId="0" applyNumberFormat="1" applyFont="1" applyFill="1" applyBorder="1" applyAlignment="1">
      <alignment horizontal="center" vertical="center" wrapText="1"/>
    </xf>
    <xf numFmtId="0" fontId="11" fillId="6" borderId="0" xfId="0" applyFont="1" applyFill="1" applyAlignment="1">
      <alignment wrapText="1"/>
    </xf>
    <xf numFmtId="4" fontId="17" fillId="6" borderId="25" xfId="0" applyNumberFormat="1" applyFont="1" applyFill="1" applyBorder="1" applyAlignment="1">
      <alignment horizontal="center" vertical="center" wrapText="1"/>
    </xf>
    <xf numFmtId="4" fontId="17" fillId="6" borderId="24" xfId="0" applyNumberFormat="1" applyFont="1" applyFill="1" applyBorder="1" applyAlignment="1">
      <alignment horizontal="center" vertical="center" wrapText="1"/>
    </xf>
    <xf numFmtId="4" fontId="39" fillId="6" borderId="23" xfId="0" applyNumberFormat="1" applyFont="1" applyFill="1" applyBorder="1" applyAlignment="1">
      <alignment horizontal="center" vertical="center" wrapText="1"/>
    </xf>
    <xf numFmtId="0" fontId="39" fillId="24" borderId="50" xfId="0" applyFont="1" applyFill="1" applyBorder="1" applyAlignment="1">
      <alignment horizontal="left" vertical="center" indent="1"/>
    </xf>
    <xf numFmtId="0" fontId="39" fillId="24" borderId="49" xfId="0" applyFont="1" applyFill="1" applyBorder="1" applyAlignment="1">
      <alignment horizontal="left" vertical="center" indent="1"/>
    </xf>
    <xf numFmtId="0" fontId="39" fillId="6" borderId="49" xfId="0" applyFont="1" applyFill="1" applyBorder="1" applyAlignment="1">
      <alignment horizontal="left" vertical="center" indent="1"/>
    </xf>
    <xf numFmtId="0" fontId="39" fillId="6" borderId="64" xfId="0" applyFont="1" applyFill="1" applyBorder="1" applyAlignment="1">
      <alignment horizontal="left" vertical="center" indent="1"/>
    </xf>
    <xf numFmtId="0" fontId="53" fillId="6" borderId="74" xfId="0" applyFont="1" applyFill="1" applyBorder="1" applyAlignment="1">
      <alignment horizontal="left" vertical="center" wrapText="1"/>
    </xf>
    <xf numFmtId="0" fontId="54" fillId="32" borderId="75" xfId="0" applyFont="1" applyFill="1" applyBorder="1" applyAlignment="1">
      <alignment horizontal="justify" vertical="center"/>
    </xf>
    <xf numFmtId="0" fontId="53" fillId="32" borderId="36" xfId="0" applyFont="1" applyFill="1" applyBorder="1" applyAlignment="1">
      <alignment horizontal="left" vertical="center" wrapText="1"/>
    </xf>
    <xf numFmtId="0" fontId="53" fillId="6" borderId="12" xfId="0" applyFont="1" applyFill="1" applyBorder="1" applyAlignment="1">
      <alignment horizontal="left" vertical="center" wrapText="1"/>
    </xf>
    <xf numFmtId="49" fontId="0" fillId="21" borderId="12" xfId="0" applyNumberFormat="1" applyFill="1" applyBorder="1" applyAlignment="1">
      <alignment horizontal="left" vertical="center"/>
    </xf>
    <xf numFmtId="49" fontId="0" fillId="21" borderId="12" xfId="0" applyNumberFormat="1" applyFill="1" applyBorder="1" applyAlignment="1">
      <alignment horizontal="center"/>
    </xf>
    <xf numFmtId="166" fontId="0" fillId="21" borderId="12" xfId="0" applyNumberFormat="1" applyFill="1" applyBorder="1" applyAlignment="1">
      <alignment horizontal="center"/>
    </xf>
    <xf numFmtId="49" fontId="0" fillId="21" borderId="12" xfId="0" applyNumberFormat="1" applyFill="1" applyBorder="1" applyAlignment="1">
      <alignment horizontal="center" vertical="center"/>
    </xf>
    <xf numFmtId="49" fontId="0" fillId="6" borderId="12" xfId="0" applyNumberFormat="1" applyFill="1" applyBorder="1" applyAlignment="1">
      <alignment horizontal="center" vertical="center"/>
    </xf>
    <xf numFmtId="49" fontId="0" fillId="6" borderId="12" xfId="0" applyNumberFormat="1" applyFill="1" applyBorder="1" applyAlignment="1">
      <alignment horizontal="center"/>
    </xf>
    <xf numFmtId="166" fontId="0" fillId="6" borderId="12" xfId="0" applyNumberFormat="1" applyFill="1" applyBorder="1" applyAlignment="1">
      <alignment horizontal="center"/>
    </xf>
    <xf numFmtId="166" fontId="39" fillId="6" borderId="26" xfId="0" applyNumberFormat="1" applyFont="1" applyFill="1" applyBorder="1" applyAlignment="1">
      <alignment horizontal="center" vertical="center" wrapText="1"/>
    </xf>
    <xf numFmtId="166" fontId="53" fillId="6" borderId="57" xfId="0" applyNumberFormat="1" applyFont="1" applyFill="1" applyBorder="1" applyAlignment="1">
      <alignment horizontal="center" vertical="center" wrapText="1"/>
    </xf>
    <xf numFmtId="0" fontId="54" fillId="6" borderId="25" xfId="0" applyFont="1" applyFill="1" applyBorder="1" applyAlignment="1">
      <alignment horizontal="left" vertical="center"/>
    </xf>
    <xf numFmtId="10" fontId="11" fillId="30" borderId="12" xfId="0" applyNumberFormat="1" applyFont="1" applyFill="1" applyBorder="1" applyAlignment="1">
      <alignment horizontal="center" vertical="center"/>
    </xf>
    <xf numFmtId="0" fontId="47" fillId="31" borderId="12" xfId="0" applyFont="1" applyFill="1" applyBorder="1" applyAlignment="1">
      <alignment horizontal="center" vertical="center" wrapText="1"/>
    </xf>
    <xf numFmtId="0" fontId="47" fillId="29" borderId="12" xfId="0" applyFont="1" applyFill="1" applyBorder="1" applyAlignment="1">
      <alignment horizontal="center" vertical="center" wrapText="1"/>
    </xf>
    <xf numFmtId="0" fontId="39" fillId="6" borderId="63" xfId="0" applyFont="1" applyFill="1" applyBorder="1" applyAlignment="1">
      <alignment horizontal="left" vertical="center" wrapText="1" indent="1"/>
    </xf>
    <xf numFmtId="0" fontId="39" fillId="6" borderId="74" xfId="0" applyFont="1" applyFill="1" applyBorder="1" applyAlignment="1">
      <alignment horizontal="left" vertical="center" wrapText="1" indent="1"/>
    </xf>
    <xf numFmtId="0" fontId="39" fillId="6" borderId="77" xfId="0" applyFont="1" applyFill="1" applyBorder="1" applyAlignment="1">
      <alignment horizontal="left" vertical="center" wrapText="1" indent="1"/>
    </xf>
    <xf numFmtId="0" fontId="17" fillId="6" borderId="12" xfId="0" applyFont="1" applyFill="1" applyBorder="1" applyAlignment="1">
      <alignment horizontal="left" vertical="center"/>
    </xf>
    <xf numFmtId="166" fontId="17" fillId="6" borderId="12" xfId="0" applyNumberFormat="1" applyFont="1" applyFill="1" applyBorder="1" applyAlignment="1">
      <alignment horizontal="center" vertical="center" wrapText="1"/>
    </xf>
    <xf numFmtId="166" fontId="39" fillId="6" borderId="12" xfId="0" applyNumberFormat="1" applyFont="1" applyFill="1" applyBorder="1" applyAlignment="1">
      <alignment horizontal="center" vertical="center" wrapText="1"/>
    </xf>
    <xf numFmtId="166" fontId="53" fillId="6" borderId="82" xfId="0" applyNumberFormat="1" applyFont="1" applyFill="1" applyBorder="1" applyAlignment="1">
      <alignment horizontal="center" vertical="center" wrapText="1"/>
    </xf>
    <xf numFmtId="166" fontId="53" fillId="6" borderId="83" xfId="0" applyNumberFormat="1" applyFont="1" applyFill="1" applyBorder="1" applyAlignment="1">
      <alignment horizontal="center" vertical="center" wrapText="1"/>
    </xf>
    <xf numFmtId="166" fontId="53" fillId="6" borderId="12" xfId="0" applyNumberFormat="1" applyFont="1" applyFill="1" applyBorder="1" applyAlignment="1">
      <alignment horizontal="center" vertical="center" wrapText="1"/>
    </xf>
    <xf numFmtId="0" fontId="39" fillId="32" borderId="38" xfId="0" applyFont="1" applyFill="1" applyBorder="1" applyAlignment="1">
      <alignment horizontal="left" vertical="center" indent="1"/>
    </xf>
    <xf numFmtId="0" fontId="17" fillId="32" borderId="65" xfId="0" applyFont="1" applyFill="1" applyBorder="1" applyAlignment="1">
      <alignment horizontal="justify" vertical="center"/>
    </xf>
    <xf numFmtId="0" fontId="39" fillId="32" borderId="33" xfId="0" applyFont="1" applyFill="1" applyBorder="1" applyAlignment="1">
      <alignment horizontal="left" vertical="center" indent="1"/>
    </xf>
    <xf numFmtId="0" fontId="17" fillId="32" borderId="78" xfId="0" applyFont="1" applyFill="1" applyBorder="1" applyAlignment="1">
      <alignment horizontal="left" vertical="center"/>
    </xf>
    <xf numFmtId="0" fontId="17" fillId="32" borderId="44" xfId="0" applyFont="1" applyFill="1" applyBorder="1" applyAlignment="1">
      <alignment horizontal="center" vertical="center"/>
    </xf>
    <xf numFmtId="0" fontId="17" fillId="32" borderId="44" xfId="0" applyFont="1" applyFill="1" applyBorder="1" applyAlignment="1">
      <alignment horizontal="center" vertical="center" wrapText="1"/>
    </xf>
    <xf numFmtId="0" fontId="17" fillId="32" borderId="24" xfId="0" applyFont="1" applyFill="1" applyBorder="1" applyAlignment="1">
      <alignment horizontal="center" vertical="center" wrapText="1"/>
    </xf>
    <xf numFmtId="0" fontId="17" fillId="32" borderId="43" xfId="0" applyFont="1" applyFill="1" applyBorder="1" applyAlignment="1">
      <alignment horizontal="center" vertical="center" wrapText="1"/>
    </xf>
    <xf numFmtId="0" fontId="39" fillId="32" borderId="38" xfId="0" applyFont="1" applyFill="1" applyBorder="1" applyAlignment="1">
      <alignment horizontal="left" vertical="center" wrapText="1"/>
    </xf>
    <xf numFmtId="0" fontId="39" fillId="32" borderId="59" xfId="0" applyFont="1" applyFill="1" applyBorder="1" applyAlignment="1">
      <alignment horizontal="left" vertical="center" wrapText="1"/>
    </xf>
    <xf numFmtId="0" fontId="17" fillId="32" borderId="45" xfId="0" applyFont="1" applyFill="1" applyBorder="1" applyAlignment="1">
      <alignment horizontal="justify" vertical="center"/>
    </xf>
    <xf numFmtId="0" fontId="39" fillId="6" borderId="70" xfId="0" applyFont="1" applyFill="1" applyBorder="1" applyAlignment="1">
      <alignment horizontal="left" vertical="center" wrapText="1" indent="1"/>
    </xf>
    <xf numFmtId="0" fontId="39" fillId="6" borderId="38" xfId="0" applyFont="1" applyFill="1" applyBorder="1" applyAlignment="1">
      <alignment horizontal="left" vertical="center" wrapText="1" indent="1"/>
    </xf>
    <xf numFmtId="0" fontId="39" fillId="6" borderId="30" xfId="0" applyFont="1" applyFill="1" applyBorder="1" applyAlignment="1">
      <alignment vertical="center" wrapText="1"/>
    </xf>
    <xf numFmtId="0" fontId="39" fillId="6" borderId="38" xfId="0" applyFont="1" applyFill="1" applyBorder="1" applyAlignment="1">
      <alignment horizontal="right" vertical="center" wrapText="1"/>
    </xf>
    <xf numFmtId="0" fontId="11" fillId="6" borderId="33" xfId="0" applyFont="1" applyFill="1" applyBorder="1" applyAlignment="1">
      <alignment wrapText="1"/>
    </xf>
    <xf numFmtId="0" fontId="39" fillId="24" borderId="50" xfId="0" applyFont="1" applyFill="1" applyBorder="1" applyAlignment="1">
      <alignment vertical="center"/>
    </xf>
    <xf numFmtId="0" fontId="39" fillId="24" borderId="49" xfId="0" applyFont="1" applyFill="1" applyBorder="1" applyAlignment="1">
      <alignment vertical="center"/>
    </xf>
    <xf numFmtId="0" fontId="39" fillId="6" borderId="49" xfId="0" applyFont="1" applyFill="1" applyBorder="1" applyAlignment="1">
      <alignment vertical="center"/>
    </xf>
    <xf numFmtId="0" fontId="39" fillId="6" borderId="64" xfId="0" applyFont="1" applyFill="1" applyBorder="1" applyAlignment="1">
      <alignment vertical="center" wrapText="1"/>
    </xf>
    <xf numFmtId="0" fontId="17" fillId="32" borderId="71" xfId="0" applyFont="1" applyFill="1" applyBorder="1" applyAlignment="1">
      <alignment horizontal="justify" vertical="center"/>
    </xf>
    <xf numFmtId="0" fontId="39" fillId="6" borderId="72" xfId="0" applyFont="1" applyFill="1" applyBorder="1" applyAlignment="1">
      <alignment horizontal="left" vertical="center" wrapText="1" indent="1"/>
    </xf>
    <xf numFmtId="0" fontId="11" fillId="0" borderId="0" xfId="0" applyFont="1" applyAlignment="1">
      <alignment wrapText="1"/>
    </xf>
    <xf numFmtId="0" fontId="11" fillId="0" borderId="33" xfId="0" applyFont="1" applyBorder="1" applyAlignment="1">
      <alignment wrapText="1"/>
    </xf>
    <xf numFmtId="0" fontId="53" fillId="6" borderId="63" xfId="0" applyFont="1" applyFill="1" applyBorder="1" applyAlignment="1">
      <alignment horizontal="left" vertical="center" wrapText="1" indent="1"/>
    </xf>
    <xf numFmtId="0" fontId="53" fillId="6" borderId="74" xfId="0" applyFont="1" applyFill="1" applyBorder="1" applyAlignment="1">
      <alignment horizontal="left" vertical="center" wrapText="1" indent="1"/>
    </xf>
    <xf numFmtId="0" fontId="53" fillId="6" borderId="77" xfId="0" applyFont="1" applyFill="1" applyBorder="1" applyAlignment="1">
      <alignment horizontal="left" vertical="center" wrapText="1" indent="1"/>
    </xf>
    <xf numFmtId="0" fontId="36" fillId="15" borderId="12" xfId="0" applyFont="1" applyFill="1" applyBorder="1" applyAlignment="1">
      <alignment horizontal="left" vertical="center" wrapText="1"/>
    </xf>
    <xf numFmtId="49" fontId="0" fillId="0" borderId="0" xfId="0" applyNumberFormat="1"/>
    <xf numFmtId="166" fontId="36" fillId="8" borderId="12" xfId="0" applyNumberFormat="1" applyFont="1" applyFill="1" applyBorder="1" applyAlignment="1">
      <alignment horizontal="left" vertical="center" wrapText="1"/>
    </xf>
    <xf numFmtId="166" fontId="54" fillId="6" borderId="12" xfId="0" applyNumberFormat="1" applyFont="1" applyFill="1" applyBorder="1" applyAlignment="1">
      <alignment horizontal="center" vertical="center" wrapText="1"/>
    </xf>
    <xf numFmtId="0" fontId="14" fillId="6" borderId="0" xfId="3" applyFont="1" applyFill="1"/>
    <xf numFmtId="0" fontId="23" fillId="6" borderId="0" xfId="3" applyFont="1" applyFill="1"/>
    <xf numFmtId="0" fontId="50" fillId="6" borderId="0" xfId="3" applyFont="1" applyFill="1"/>
    <xf numFmtId="0" fontId="17" fillId="6" borderId="0" xfId="3" applyFill="1"/>
    <xf numFmtId="0" fontId="0" fillId="6" borderId="0" xfId="0" applyFill="1" applyAlignment="1">
      <alignment horizontal="left" indent="1"/>
    </xf>
    <xf numFmtId="4" fontId="54" fillId="6" borderId="84" xfId="0" applyNumberFormat="1" applyFont="1" applyFill="1" applyBorder="1" applyAlignment="1">
      <alignment horizontal="center" vertical="center" wrapText="1"/>
    </xf>
    <xf numFmtId="0" fontId="0" fillId="0" borderId="29" xfId="0" applyBorder="1" applyAlignment="1">
      <alignment wrapText="1"/>
    </xf>
    <xf numFmtId="0" fontId="53" fillId="32" borderId="63" xfId="0" applyFont="1" applyFill="1" applyBorder="1" applyAlignment="1">
      <alignment horizontal="left" vertical="center" indent="1"/>
    </xf>
    <xf numFmtId="0" fontId="53" fillId="32" borderId="77" xfId="0" applyFont="1" applyFill="1" applyBorder="1" applyAlignment="1">
      <alignment horizontal="left" vertical="center" indent="1"/>
    </xf>
    <xf numFmtId="0" fontId="54" fillId="32" borderId="53" xfId="0" applyFont="1" applyFill="1" applyBorder="1" applyAlignment="1">
      <alignment horizontal="justify" vertical="center"/>
    </xf>
    <xf numFmtId="0" fontId="54" fillId="6" borderId="25" xfId="0" applyFont="1" applyFill="1" applyBorder="1" applyAlignment="1">
      <alignment vertical="center"/>
    </xf>
    <xf numFmtId="166" fontId="54" fillId="6" borderId="24" xfId="0" applyNumberFormat="1" applyFont="1" applyFill="1" applyBorder="1" applyAlignment="1">
      <alignment horizontal="center" vertical="center" wrapText="1"/>
    </xf>
    <xf numFmtId="166" fontId="53" fillId="6" borderId="58" xfId="0" applyNumberFormat="1" applyFont="1" applyFill="1" applyBorder="1" applyAlignment="1">
      <alignment horizontal="center" vertical="center" wrapText="1"/>
    </xf>
    <xf numFmtId="0" fontId="54" fillId="32" borderId="86" xfId="0" applyFont="1" applyFill="1" applyBorder="1" applyAlignment="1">
      <alignment horizontal="justify" vertical="center"/>
    </xf>
    <xf numFmtId="0" fontId="54" fillId="32" borderId="87" xfId="0" applyFont="1" applyFill="1" applyBorder="1" applyAlignment="1">
      <alignment horizontal="center" vertical="center"/>
    </xf>
    <xf numFmtId="0" fontId="54" fillId="32" borderId="87" xfId="0" applyFont="1" applyFill="1" applyBorder="1" applyAlignment="1">
      <alignment horizontal="center" vertical="center" wrapText="1"/>
    </xf>
    <xf numFmtId="0" fontId="54" fillId="32" borderId="88" xfId="0" applyFont="1" applyFill="1" applyBorder="1" applyAlignment="1">
      <alignment horizontal="center" vertical="center" wrapText="1"/>
    </xf>
    <xf numFmtId="0" fontId="54" fillId="6" borderId="86" xfId="0" applyFont="1" applyFill="1" applyBorder="1" applyAlignment="1">
      <alignment vertical="center"/>
    </xf>
    <xf numFmtId="166" fontId="54" fillId="6" borderId="87" xfId="0" applyNumberFormat="1" applyFont="1" applyFill="1" applyBorder="1" applyAlignment="1">
      <alignment horizontal="center" vertical="center" wrapText="1"/>
    </xf>
    <xf numFmtId="166" fontId="53" fillId="6" borderId="88" xfId="0" applyNumberFormat="1" applyFont="1" applyFill="1" applyBorder="1" applyAlignment="1">
      <alignment horizontal="center" vertical="center" wrapText="1"/>
    </xf>
    <xf numFmtId="0" fontId="0" fillId="0" borderId="77" xfId="0" applyBorder="1" applyAlignment="1">
      <alignment wrapText="1"/>
    </xf>
    <xf numFmtId="0" fontId="1" fillId="0" borderId="0" xfId="0" applyFont="1" applyAlignment="1" applyProtection="1">
      <alignment horizontal="center"/>
      <protection locked="0"/>
    </xf>
    <xf numFmtId="0" fontId="1" fillId="0" borderId="0" xfId="0" applyFont="1" applyProtection="1">
      <protection locked="0"/>
    </xf>
    <xf numFmtId="0" fontId="10" fillId="6" borderId="0" xfId="0" applyFont="1" applyFill="1" applyProtection="1">
      <protection locked="0"/>
    </xf>
    <xf numFmtId="0" fontId="11" fillId="6" borderId="0" xfId="0" applyFont="1" applyFill="1" applyProtection="1">
      <protection locked="0"/>
    </xf>
    <xf numFmtId="0" fontId="1" fillId="6" borderId="0" xfId="0" applyFont="1" applyFill="1" applyProtection="1">
      <protection locked="0"/>
    </xf>
    <xf numFmtId="0" fontId="64" fillId="0" borderId="0" xfId="0" applyFont="1" applyAlignment="1" applyProtection="1">
      <alignment horizontal="center" vertical="center" wrapText="1"/>
      <protection locked="0"/>
    </xf>
    <xf numFmtId="0" fontId="0" fillId="0" borderId="0" xfId="0" applyAlignment="1">
      <alignment vertical="center" wrapText="1"/>
    </xf>
    <xf numFmtId="0" fontId="0" fillId="10" borderId="12" xfId="0" applyFill="1" applyBorder="1" applyAlignment="1">
      <alignment vertical="center" wrapText="1"/>
    </xf>
    <xf numFmtId="49" fontId="0" fillId="0" borderId="0" xfId="0" applyNumberFormat="1" applyAlignment="1">
      <alignment vertical="center" wrapText="1"/>
    </xf>
    <xf numFmtId="49" fontId="0" fillId="10" borderId="12" xfId="0" applyNumberFormat="1" applyFill="1" applyBorder="1" applyAlignment="1">
      <alignment vertical="center" wrapText="1"/>
    </xf>
    <xf numFmtId="0" fontId="36" fillId="10" borderId="12" xfId="0" applyFont="1" applyFill="1" applyBorder="1" applyAlignment="1">
      <alignment vertical="center" wrapText="1"/>
    </xf>
    <xf numFmtId="49" fontId="6" fillId="0" borderId="0" xfId="0" applyNumberFormat="1" applyFont="1" applyAlignment="1">
      <alignment vertical="center" wrapText="1"/>
    </xf>
    <xf numFmtId="0" fontId="36" fillId="0" borderId="0" xfId="0" applyFont="1" applyAlignment="1">
      <alignment vertical="center" wrapText="1"/>
    </xf>
    <xf numFmtId="0" fontId="36" fillId="15" borderId="12" xfId="0" applyFont="1" applyFill="1" applyBorder="1" applyAlignment="1">
      <alignment vertical="center" wrapText="1"/>
    </xf>
    <xf numFmtId="49" fontId="36" fillId="0" borderId="0" xfId="0" applyNumberFormat="1" applyFont="1" applyAlignment="1">
      <alignment vertical="center" wrapText="1"/>
    </xf>
    <xf numFmtId="49" fontId="18" fillId="0" borderId="0" xfId="0" applyNumberFormat="1" applyFont="1" applyAlignment="1">
      <alignment vertical="center" wrapText="1"/>
    </xf>
    <xf numFmtId="49" fontId="0" fillId="8" borderId="12" xfId="0" applyNumberFormat="1" applyFill="1" applyBorder="1" applyAlignment="1">
      <alignment vertical="center" wrapText="1"/>
    </xf>
    <xf numFmtId="0" fontId="5" fillId="0" borderId="0" xfId="0" applyFont="1" applyAlignment="1">
      <alignment vertical="center" wrapText="1"/>
    </xf>
    <xf numFmtId="0" fontId="1" fillId="6" borderId="0" xfId="0" applyFont="1" applyFill="1" applyAlignment="1" applyProtection="1">
      <alignment horizontal="center"/>
      <protection locked="0"/>
    </xf>
    <xf numFmtId="0" fontId="64" fillId="6" borderId="0" xfId="0" applyFont="1" applyFill="1" applyAlignment="1" applyProtection="1">
      <alignment horizontal="center" vertical="center" wrapText="1"/>
      <protection locked="0"/>
    </xf>
    <xf numFmtId="0" fontId="47" fillId="29" borderId="12" xfId="0" applyFont="1" applyFill="1" applyBorder="1" applyAlignment="1">
      <alignment horizontal="left" vertical="center" indent="1"/>
    </xf>
    <xf numFmtId="0" fontId="17" fillId="32" borderId="52" xfId="0" applyFont="1" applyFill="1" applyBorder="1" applyAlignment="1">
      <alignment horizontal="center" vertical="center"/>
    </xf>
    <xf numFmtId="0" fontId="17" fillId="32" borderId="52" xfId="0" applyFont="1" applyFill="1" applyBorder="1" applyAlignment="1">
      <alignment horizontal="center" vertical="center" wrapText="1"/>
    </xf>
    <xf numFmtId="0" fontId="17" fillId="32" borderId="56" xfId="0" applyFont="1" applyFill="1" applyBorder="1" applyAlignment="1">
      <alignment horizontal="center" vertical="center" wrapText="1"/>
    </xf>
    <xf numFmtId="0" fontId="17" fillId="32" borderId="80" xfId="0" applyFont="1" applyFill="1" applyBorder="1" applyAlignment="1">
      <alignment horizontal="center" vertical="center" wrapText="1"/>
    </xf>
    <xf numFmtId="0" fontId="17" fillId="6" borderId="50" xfId="0" applyFont="1" applyFill="1" applyBorder="1" applyAlignment="1">
      <alignment horizontal="left" vertical="center"/>
    </xf>
    <xf numFmtId="166" fontId="39" fillId="6" borderId="93" xfId="0" applyNumberFormat="1" applyFont="1" applyFill="1" applyBorder="1" applyAlignment="1">
      <alignment horizontal="center" vertical="center" wrapText="1"/>
    </xf>
    <xf numFmtId="0" fontId="17" fillId="6" borderId="45" xfId="0" applyFont="1" applyFill="1" applyBorder="1" applyAlignment="1">
      <alignment horizontal="left" vertical="center"/>
    </xf>
    <xf numFmtId="166" fontId="17" fillId="6" borderId="44" xfId="0" applyNumberFormat="1" applyFont="1" applyFill="1" applyBorder="1" applyAlignment="1">
      <alignment horizontal="center" vertical="center" wrapText="1"/>
    </xf>
    <xf numFmtId="166" fontId="39" fillId="6" borderId="43" xfId="0" applyNumberFormat="1" applyFont="1" applyFill="1" applyBorder="1" applyAlignment="1">
      <alignment horizontal="center" vertical="center" wrapText="1"/>
    </xf>
    <xf numFmtId="0" fontId="70" fillId="42" borderId="94" xfId="8" applyAlignment="1">
      <alignment vertical="top"/>
    </xf>
    <xf numFmtId="4" fontId="10" fillId="6" borderId="0" xfId="0" applyNumberFormat="1" applyFont="1" applyFill="1" applyAlignment="1" applyProtection="1">
      <alignment vertical="center"/>
      <protection locked="0"/>
    </xf>
    <xf numFmtId="4" fontId="10" fillId="0" borderId="0" xfId="0" applyNumberFormat="1" applyFont="1" applyAlignment="1" applyProtection="1">
      <alignment vertical="center"/>
      <protection locked="0"/>
    </xf>
    <xf numFmtId="4" fontId="10" fillId="6" borderId="0" xfId="0" applyNumberFormat="1" applyFont="1" applyFill="1" applyAlignment="1" applyProtection="1">
      <alignment horizontal="left" vertical="center"/>
      <protection locked="0"/>
    </xf>
    <xf numFmtId="4" fontId="11" fillId="6" borderId="0" xfId="0" applyNumberFormat="1" applyFont="1" applyFill="1" applyAlignment="1" applyProtection="1">
      <alignment horizontal="left" vertical="center"/>
      <protection locked="0"/>
    </xf>
    <xf numFmtId="4" fontId="11" fillId="6" borderId="0" xfId="0" applyNumberFormat="1" applyFont="1" applyFill="1" applyAlignment="1" applyProtection="1">
      <alignment vertical="center"/>
      <protection locked="0"/>
    </xf>
    <xf numFmtId="4" fontId="11" fillId="0" borderId="0" xfId="0" applyNumberFormat="1" applyFont="1" applyAlignment="1" applyProtection="1">
      <alignment vertical="center"/>
      <protection locked="0"/>
    </xf>
    <xf numFmtId="4" fontId="47" fillId="6" borderId="0" xfId="0" applyNumberFormat="1" applyFont="1" applyFill="1" applyAlignment="1" applyProtection="1">
      <alignment vertical="center"/>
      <protection locked="0"/>
    </xf>
    <xf numFmtId="4" fontId="38" fillId="6" borderId="0" xfId="0" applyNumberFormat="1" applyFont="1" applyFill="1" applyAlignment="1" applyProtection="1">
      <alignment horizontal="center" vertical="center" wrapText="1"/>
      <protection locked="0"/>
    </xf>
    <xf numFmtId="4" fontId="38" fillId="0" borderId="0" xfId="0" applyNumberFormat="1" applyFont="1" applyAlignment="1" applyProtection="1">
      <alignment horizontal="center" vertical="center" wrapText="1"/>
      <protection locked="0"/>
    </xf>
    <xf numFmtId="166" fontId="17" fillId="8" borderId="12" xfId="0" applyNumberFormat="1" applyFont="1" applyFill="1" applyBorder="1" applyAlignment="1" applyProtection="1">
      <alignment horizontal="center" vertical="center" wrapText="1"/>
      <protection locked="0"/>
    </xf>
    <xf numFmtId="4" fontId="45" fillId="6" borderId="0" xfId="0" applyNumberFormat="1" applyFont="1" applyFill="1" applyAlignment="1" applyProtection="1">
      <alignment vertical="center"/>
      <protection locked="0"/>
    </xf>
    <xf numFmtId="4" fontId="45" fillId="0" borderId="0" xfId="0" applyNumberFormat="1" applyFont="1" applyAlignment="1" applyProtection="1">
      <alignment vertical="center"/>
      <protection locked="0"/>
    </xf>
    <xf numFmtId="4" fontId="39" fillId="6" borderId="0" xfId="0" applyNumberFormat="1" applyFont="1" applyFill="1" applyAlignment="1" applyProtection="1">
      <alignment horizontal="center" vertical="center" wrapText="1"/>
      <protection locked="0"/>
    </xf>
    <xf numFmtId="4" fontId="17" fillId="8" borderId="12" xfId="0" applyNumberFormat="1" applyFont="1" applyFill="1" applyBorder="1" applyAlignment="1" applyProtection="1">
      <alignment horizontal="center" vertical="center" wrapText="1"/>
      <protection locked="0"/>
    </xf>
    <xf numFmtId="4" fontId="38" fillId="0" borderId="0" xfId="0" applyNumberFormat="1" applyFont="1" applyAlignment="1" applyProtection="1">
      <alignment vertical="center"/>
      <protection locked="0"/>
    </xf>
    <xf numFmtId="4" fontId="38" fillId="6" borderId="0" xfId="0" applyNumberFormat="1" applyFont="1" applyFill="1" applyAlignment="1" applyProtection="1">
      <alignment vertical="center"/>
      <protection locked="0"/>
    </xf>
    <xf numFmtId="4" fontId="32" fillId="6" borderId="0" xfId="0" applyNumberFormat="1" applyFont="1" applyFill="1" applyAlignment="1" applyProtection="1">
      <alignment vertical="center"/>
      <protection locked="0"/>
    </xf>
    <xf numFmtId="0" fontId="38" fillId="0" borderId="0" xfId="0" applyFont="1" applyAlignment="1" applyProtection="1">
      <alignment vertical="center"/>
      <protection locked="0"/>
    </xf>
    <xf numFmtId="0" fontId="45" fillId="0" borderId="0" xfId="0" applyFont="1" applyAlignment="1" applyProtection="1">
      <alignment vertical="center"/>
      <protection locked="0"/>
    </xf>
    <xf numFmtId="0" fontId="38" fillId="6" borderId="0" xfId="0" applyFont="1" applyFill="1" applyAlignment="1" applyProtection="1">
      <alignment vertical="center"/>
      <protection locked="0"/>
    </xf>
    <xf numFmtId="166" fontId="17" fillId="0" borderId="12" xfId="0" applyNumberFormat="1" applyFont="1" applyBorder="1" applyAlignment="1">
      <alignment horizontal="center" vertical="center" wrapText="1"/>
    </xf>
    <xf numFmtId="166" fontId="38" fillId="0" borderId="12" xfId="0" applyNumberFormat="1" applyFont="1" applyBorder="1" applyAlignment="1">
      <alignment horizontal="center" vertical="center" wrapText="1"/>
    </xf>
    <xf numFmtId="166" fontId="38" fillId="0" borderId="10" xfId="0" applyNumberFormat="1" applyFont="1" applyBorder="1" applyAlignment="1">
      <alignment horizontal="center" vertical="center" wrapText="1"/>
    </xf>
    <xf numFmtId="166" fontId="38" fillId="0" borderId="12" xfId="0" applyNumberFormat="1" applyFont="1" applyBorder="1" applyAlignment="1">
      <alignment horizontal="center" vertical="center"/>
    </xf>
    <xf numFmtId="166" fontId="49" fillId="26" borderId="12" xfId="0" applyNumberFormat="1" applyFont="1" applyFill="1" applyBorder="1" applyAlignment="1" applyProtection="1">
      <alignment horizontal="center" vertical="center" wrapText="1"/>
      <protection locked="0"/>
    </xf>
    <xf numFmtId="4" fontId="47" fillId="6" borderId="0" xfId="0" applyNumberFormat="1" applyFont="1" applyFill="1" applyAlignment="1" applyProtection="1">
      <alignment vertical="center" wrapText="1"/>
      <protection locked="0"/>
    </xf>
    <xf numFmtId="4" fontId="10" fillId="0" borderId="0" xfId="0" applyNumberFormat="1" applyFont="1" applyAlignment="1" applyProtection="1">
      <alignment vertical="center" wrapText="1"/>
      <protection locked="0"/>
    </xf>
    <xf numFmtId="4" fontId="11" fillId="6" borderId="0" xfId="0" applyNumberFormat="1" applyFont="1" applyFill="1" applyAlignment="1" applyProtection="1">
      <alignment horizontal="left" vertical="center" wrapText="1"/>
      <protection locked="0"/>
    </xf>
    <xf numFmtId="4" fontId="11" fillId="0" borderId="0" xfId="0" applyNumberFormat="1" applyFont="1" applyAlignment="1" applyProtection="1">
      <alignment vertical="center" wrapText="1"/>
      <protection locked="0"/>
    </xf>
    <xf numFmtId="4" fontId="11" fillId="6" borderId="0" xfId="0" applyNumberFormat="1" applyFont="1" applyFill="1" applyAlignment="1" applyProtection="1">
      <alignment vertical="center" wrapText="1"/>
      <protection locked="0"/>
    </xf>
    <xf numFmtId="166" fontId="38" fillId="14" borderId="12" xfId="0" applyNumberFormat="1" applyFont="1" applyFill="1" applyBorder="1" applyAlignment="1" applyProtection="1">
      <alignment horizontal="center" vertical="center" wrapText="1"/>
      <protection locked="0"/>
    </xf>
    <xf numFmtId="4" fontId="45" fillId="0" borderId="0" xfId="0" applyNumberFormat="1" applyFont="1" applyAlignment="1" applyProtection="1">
      <alignment vertical="center" wrapText="1"/>
      <protection locked="0"/>
    </xf>
    <xf numFmtId="4" fontId="38" fillId="6" borderId="0" xfId="0" applyNumberFormat="1" applyFont="1" applyFill="1" applyAlignment="1" applyProtection="1">
      <alignment vertical="center" wrapText="1"/>
      <protection locked="0"/>
    </xf>
    <xf numFmtId="4" fontId="46" fillId="0" borderId="0" xfId="0" applyNumberFormat="1" applyFont="1" applyAlignment="1" applyProtection="1">
      <alignment horizontal="center" vertical="center" wrapText="1"/>
      <protection locked="0"/>
    </xf>
    <xf numFmtId="4" fontId="17" fillId="39" borderId="12" xfId="0" applyNumberFormat="1" applyFont="1" applyFill="1" applyBorder="1" applyAlignment="1" applyProtection="1">
      <alignment horizontal="left" vertical="center" wrapText="1" indent="1"/>
      <protection locked="0"/>
    </xf>
    <xf numFmtId="0" fontId="38" fillId="6" borderId="0" xfId="0" applyFont="1" applyFill="1" applyAlignment="1" applyProtection="1">
      <alignment horizontal="center" vertical="center" wrapText="1"/>
      <protection locked="0"/>
    </xf>
    <xf numFmtId="0" fontId="45" fillId="6" borderId="0" xfId="0" applyFont="1" applyFill="1" applyAlignment="1" applyProtection="1">
      <alignment vertical="center"/>
      <protection locked="0"/>
    </xf>
    <xf numFmtId="0" fontId="38" fillId="0" borderId="0" xfId="0" applyFont="1" applyAlignment="1" applyProtection="1">
      <alignment horizontal="center" vertical="center" wrapText="1"/>
      <protection locked="0"/>
    </xf>
    <xf numFmtId="4" fontId="38" fillId="0" borderId="0" xfId="0" applyNumberFormat="1" applyFont="1" applyAlignment="1" applyProtection="1">
      <alignment vertical="center" wrapText="1"/>
      <protection locked="0"/>
    </xf>
    <xf numFmtId="166" fontId="38" fillId="6" borderId="12" xfId="0" applyNumberFormat="1" applyFont="1" applyFill="1" applyBorder="1" applyAlignment="1">
      <alignment horizontal="center" vertical="center" wrapText="1"/>
    </xf>
    <xf numFmtId="166" fontId="38" fillId="22" borderId="12" xfId="0" applyNumberFormat="1" applyFont="1" applyFill="1" applyBorder="1" applyAlignment="1">
      <alignment horizontal="center" vertical="center" wrapText="1"/>
    </xf>
    <xf numFmtId="0" fontId="11" fillId="0" borderId="0" xfId="0" applyFont="1" applyAlignment="1" applyProtection="1">
      <alignment vertical="center"/>
      <protection locked="0"/>
    </xf>
    <xf numFmtId="0" fontId="30" fillId="6" borderId="11" xfId="2" applyNumberFormat="1" applyFont="1" applyFill="1" applyBorder="1" applyAlignment="1" applyProtection="1">
      <alignment horizontal="left" vertical="center"/>
    </xf>
    <xf numFmtId="49" fontId="36" fillId="0" borderId="0" xfId="0" applyNumberFormat="1" applyFont="1" applyAlignment="1">
      <alignment horizontal="left" vertical="center" wrapText="1"/>
    </xf>
    <xf numFmtId="0" fontId="0" fillId="21" borderId="12" xfId="0" applyFill="1" applyBorder="1" applyAlignment="1">
      <alignment horizontal="center"/>
    </xf>
    <xf numFmtId="49" fontId="0" fillId="21" borderId="52" xfId="0" applyNumberFormat="1" applyFill="1" applyBorder="1" applyAlignment="1">
      <alignment horizontal="center" vertical="center"/>
    </xf>
    <xf numFmtId="49" fontId="0" fillId="21" borderId="52" xfId="0" applyNumberFormat="1" applyFill="1" applyBorder="1" applyAlignment="1">
      <alignment horizontal="center"/>
    </xf>
    <xf numFmtId="166" fontId="0" fillId="21" borderId="52" xfId="0" applyNumberFormat="1" applyFill="1" applyBorder="1" applyAlignment="1">
      <alignment horizontal="center"/>
    </xf>
    <xf numFmtId="49" fontId="2" fillId="37" borderId="0" xfId="0" applyNumberFormat="1" applyFont="1" applyFill="1"/>
    <xf numFmtId="0" fontId="2" fillId="37" borderId="0" xfId="0" applyFont="1" applyFill="1"/>
    <xf numFmtId="49" fontId="0" fillId="40" borderId="52" xfId="0" applyNumberFormat="1" applyFill="1" applyBorder="1" applyAlignment="1">
      <alignment horizontal="left" vertical="center"/>
    </xf>
    <xf numFmtId="0" fontId="23" fillId="0" borderId="0" xfId="0" applyFont="1" applyAlignment="1" applyProtection="1">
      <alignment vertical="center"/>
      <protection locked="0"/>
    </xf>
    <xf numFmtId="0" fontId="10" fillId="6" borderId="0" xfId="0" applyFont="1" applyFill="1" applyAlignment="1" applyProtection="1">
      <alignment vertical="center"/>
      <protection locked="0"/>
    </xf>
    <xf numFmtId="0" fontId="11" fillId="0" borderId="0" xfId="0" applyFont="1" applyAlignment="1" applyProtection="1">
      <alignment horizontal="left" vertical="center"/>
      <protection locked="0"/>
    </xf>
    <xf numFmtId="0" fontId="23" fillId="6" borderId="0" xfId="0" applyFont="1" applyFill="1" applyAlignment="1" applyProtection="1">
      <alignment horizontal="left" vertical="center" indent="1"/>
      <protection locked="0"/>
    </xf>
    <xf numFmtId="0" fontId="10" fillId="6" borderId="0" xfId="0" applyFont="1" applyFill="1" applyAlignment="1" applyProtection="1">
      <alignment horizontal="center" vertical="center" wrapText="1"/>
      <protection locked="0"/>
    </xf>
    <xf numFmtId="0" fontId="11" fillId="6" borderId="0" xfId="0" applyFont="1" applyFill="1" applyAlignment="1" applyProtection="1">
      <alignment horizontal="left" vertical="center" indent="1"/>
      <protection locked="0"/>
    </xf>
    <xf numFmtId="0" fontId="11" fillId="6" borderId="13" xfId="0" applyFont="1" applyFill="1" applyBorder="1" applyAlignment="1" applyProtection="1">
      <alignment vertical="center"/>
      <protection locked="0"/>
    </xf>
    <xf numFmtId="0" fontId="11" fillId="6" borderId="0" xfId="0" applyFont="1" applyFill="1" applyAlignment="1" applyProtection="1">
      <alignment horizontal="left" vertical="center"/>
      <protection locked="0"/>
    </xf>
    <xf numFmtId="0" fontId="14" fillId="6" borderId="0" xfId="0" applyFont="1" applyFill="1" applyAlignment="1" applyProtection="1">
      <alignment vertical="center"/>
      <protection locked="0"/>
    </xf>
    <xf numFmtId="0" fontId="26" fillId="6" borderId="0" xfId="0" applyFont="1" applyFill="1" applyAlignment="1" applyProtection="1">
      <alignment vertical="center" wrapText="1"/>
      <protection locked="0"/>
    </xf>
    <xf numFmtId="0" fontId="26" fillId="6" borderId="0" xfId="0" applyFont="1" applyFill="1" applyAlignment="1" applyProtection="1">
      <alignment vertical="center"/>
      <protection locked="0"/>
    </xf>
    <xf numFmtId="0" fontId="23" fillId="6" borderId="0" xfId="0" applyFont="1" applyFill="1" applyAlignment="1" applyProtection="1">
      <alignment vertical="center"/>
      <protection locked="0"/>
    </xf>
    <xf numFmtId="0" fontId="14" fillId="6" borderId="0" xfId="0" applyFont="1" applyFill="1" applyAlignment="1" applyProtection="1">
      <alignment horizontal="center" vertical="center"/>
      <protection locked="0"/>
    </xf>
    <xf numFmtId="0" fontId="34" fillId="6" borderId="0" xfId="0" applyFont="1" applyFill="1" applyAlignment="1" applyProtection="1">
      <alignment horizontal="left" vertical="center" wrapText="1"/>
      <protection locked="0"/>
    </xf>
    <xf numFmtId="0" fontId="24" fillId="6" borderId="0" xfId="0" applyFont="1" applyFill="1" applyAlignment="1" applyProtection="1">
      <alignment vertical="center"/>
      <protection locked="0"/>
    </xf>
    <xf numFmtId="0" fontId="24" fillId="0" borderId="0" xfId="0" applyFont="1" applyAlignment="1" applyProtection="1">
      <alignment vertical="center"/>
      <protection locked="0"/>
    </xf>
    <xf numFmtId="0" fontId="11" fillId="6" borderId="0" xfId="0" applyFont="1" applyFill="1" applyAlignment="1" applyProtection="1">
      <alignment vertical="center" wrapText="1"/>
      <protection locked="0"/>
    </xf>
    <xf numFmtId="0" fontId="26" fillId="0" borderId="0" xfId="0" applyFont="1" applyAlignment="1" applyProtection="1">
      <alignment vertical="center"/>
      <protection locked="0"/>
    </xf>
    <xf numFmtId="0" fontId="24" fillId="6" borderId="0" xfId="0" applyFont="1" applyFill="1" applyAlignment="1" applyProtection="1">
      <alignment horizontal="center" vertical="center" wrapText="1"/>
      <protection locked="0"/>
    </xf>
    <xf numFmtId="0" fontId="24" fillId="6" borderId="0" xfId="0" applyFont="1" applyFill="1" applyAlignment="1" applyProtection="1">
      <alignment vertical="center" wrapText="1"/>
      <protection locked="0"/>
    </xf>
    <xf numFmtId="0" fontId="11" fillId="6" borderId="0" xfId="0" applyFont="1" applyFill="1" applyAlignment="1" applyProtection="1">
      <alignment horizontal="center" vertical="center"/>
      <protection locked="0"/>
    </xf>
    <xf numFmtId="0" fontId="27" fillId="6" borderId="0" xfId="0" applyFont="1" applyFill="1" applyAlignment="1" applyProtection="1">
      <alignment horizontal="left" vertical="center" wrapText="1"/>
      <protection locked="0"/>
    </xf>
    <xf numFmtId="0" fontId="26" fillId="6" borderId="0" xfId="0" applyFont="1" applyFill="1" applyAlignment="1" applyProtection="1">
      <alignment horizontal="center" vertical="center" wrapText="1"/>
      <protection locked="0"/>
    </xf>
    <xf numFmtId="0" fontId="23" fillId="6" borderId="0" xfId="0" applyFont="1" applyFill="1" applyAlignment="1" applyProtection="1">
      <alignment horizontal="center" vertical="center" wrapText="1"/>
      <protection locked="0"/>
    </xf>
    <xf numFmtId="0" fontId="25" fillId="6" borderId="0" xfId="0" applyFont="1" applyFill="1" applyAlignment="1" applyProtection="1">
      <alignment horizontal="center" vertical="center" wrapText="1"/>
      <protection locked="0"/>
    </xf>
    <xf numFmtId="0" fontId="10" fillId="6" borderId="0" xfId="0" applyFont="1" applyFill="1" applyAlignment="1" applyProtection="1">
      <alignment vertical="center" wrapText="1"/>
      <protection locked="0"/>
    </xf>
    <xf numFmtId="0" fontId="34" fillId="6" borderId="0" xfId="0" applyFont="1" applyFill="1" applyAlignment="1" applyProtection="1">
      <alignment horizontal="left" vertical="center"/>
      <protection locked="0"/>
    </xf>
    <xf numFmtId="0" fontId="11" fillId="6" borderId="0" xfId="0" applyFont="1" applyFill="1" applyAlignment="1" applyProtection="1">
      <alignment horizontal="center"/>
      <protection locked="0"/>
    </xf>
    <xf numFmtId="166" fontId="38" fillId="22" borderId="11" xfId="0" applyNumberFormat="1" applyFont="1" applyFill="1" applyBorder="1" applyAlignment="1">
      <alignment horizontal="center" vertical="center" wrapText="1"/>
    </xf>
    <xf numFmtId="0" fontId="22" fillId="6" borderId="0" xfId="0" applyFont="1" applyFill="1" applyAlignment="1" applyProtection="1">
      <alignment horizontal="left" vertical="center"/>
      <protection locked="0"/>
    </xf>
    <xf numFmtId="0" fontId="11" fillId="6" borderId="0" xfId="0" applyFont="1" applyFill="1" applyAlignment="1" applyProtection="1">
      <alignment horizontal="left" vertical="center" wrapText="1"/>
      <protection locked="0"/>
    </xf>
    <xf numFmtId="0" fontId="23" fillId="6" borderId="0" xfId="0" applyFont="1" applyFill="1" applyAlignment="1" applyProtection="1">
      <alignment horizontal="left" vertical="center" wrapText="1"/>
      <protection locked="0"/>
    </xf>
    <xf numFmtId="0" fontId="10" fillId="6" borderId="0" xfId="0" applyFont="1" applyFill="1" applyAlignment="1" applyProtection="1">
      <alignment horizontal="left" vertical="center" wrapText="1"/>
      <protection locked="0"/>
    </xf>
    <xf numFmtId="0" fontId="11" fillId="6" borderId="0" xfId="0" applyFont="1" applyFill="1" applyAlignment="1" applyProtection="1">
      <alignment horizontal="right" vertical="center"/>
      <protection locked="0"/>
    </xf>
    <xf numFmtId="0" fontId="23" fillId="6" borderId="0" xfId="0" applyFont="1" applyFill="1" applyAlignment="1" applyProtection="1">
      <alignment horizontal="left" vertical="center"/>
      <protection locked="0"/>
    </xf>
    <xf numFmtId="0" fontId="11" fillId="8" borderId="12" xfId="0" applyFont="1" applyFill="1" applyBorder="1" applyAlignment="1" applyProtection="1">
      <alignment horizontal="left" vertical="center" wrapText="1"/>
      <protection locked="0"/>
    </xf>
    <xf numFmtId="0" fontId="11" fillId="8" borderId="12" xfId="0" applyFont="1" applyFill="1" applyBorder="1" applyAlignment="1" applyProtection="1">
      <alignment horizontal="left" vertical="center"/>
      <protection locked="0"/>
    </xf>
    <xf numFmtId="0" fontId="24" fillId="6" borderId="0" xfId="0" applyFont="1" applyFill="1" applyAlignment="1" applyProtection="1">
      <alignment horizontal="left" vertical="center"/>
      <protection locked="0"/>
    </xf>
    <xf numFmtId="0" fontId="14" fillId="6" borderId="0" xfId="0" applyFont="1" applyFill="1" applyAlignment="1" applyProtection="1">
      <alignment horizontal="left" vertical="center"/>
      <protection locked="0"/>
    </xf>
    <xf numFmtId="0" fontId="23" fillId="8" borderId="12" xfId="0" applyFont="1" applyFill="1" applyBorder="1" applyAlignment="1" applyProtection="1">
      <alignment horizontal="left" vertical="center"/>
      <protection locked="0"/>
    </xf>
    <xf numFmtId="0" fontId="11" fillId="6" borderId="0" xfId="0" applyFont="1" applyFill="1" applyAlignment="1" applyProtection="1">
      <alignment horizontal="left" vertical="center" indent="7"/>
      <protection locked="0"/>
    </xf>
    <xf numFmtId="4" fontId="10" fillId="6" borderId="0" xfId="0" applyNumberFormat="1" applyFont="1" applyFill="1" applyAlignment="1" applyProtection="1">
      <alignment horizontal="left" vertical="center" wrapText="1"/>
      <protection locked="0"/>
    </xf>
    <xf numFmtId="0" fontId="38" fillId="0" borderId="12" xfId="0" applyFont="1" applyBorder="1" applyAlignment="1" applyProtection="1">
      <alignment horizontal="center" vertical="center" wrapText="1"/>
      <protection locked="0"/>
    </xf>
    <xf numFmtId="4" fontId="40" fillId="0" borderId="10" xfId="0" applyNumberFormat="1" applyFont="1" applyBorder="1" applyAlignment="1" applyProtection="1">
      <alignment horizontal="center" vertical="center" wrapText="1"/>
      <protection locked="0"/>
    </xf>
    <xf numFmtId="4" fontId="39" fillId="0" borderId="10" xfId="0" applyNumberFormat="1" applyFont="1" applyBorder="1" applyAlignment="1" applyProtection="1">
      <alignment horizontal="center" vertical="center" wrapText="1"/>
      <protection locked="0"/>
    </xf>
    <xf numFmtId="0" fontId="32" fillId="6" borderId="0" xfId="0" applyFont="1" applyFill="1" applyAlignment="1" applyProtection="1">
      <alignment horizontal="left" vertical="center" wrapText="1"/>
      <protection locked="0"/>
    </xf>
    <xf numFmtId="0" fontId="11" fillId="6" borderId="0" xfId="0" applyFont="1" applyFill="1" applyAlignment="1">
      <alignment horizontal="left" vertical="center" indent="6"/>
    </xf>
    <xf numFmtId="0" fontId="11" fillId="6" borderId="0" xfId="0" applyFont="1" applyFill="1" applyAlignment="1">
      <alignment horizontal="left" vertical="center"/>
    </xf>
    <xf numFmtId="166" fontId="17" fillId="22" borderId="11" xfId="0" applyNumberFormat="1" applyFont="1" applyFill="1" applyBorder="1" applyAlignment="1">
      <alignment horizontal="center" vertical="center" wrapText="1"/>
    </xf>
    <xf numFmtId="0" fontId="23" fillId="0" borderId="0" xfId="0" applyFont="1" applyAlignment="1">
      <alignment horizontal="left" vertical="center" indent="1"/>
    </xf>
    <xf numFmtId="0" fontId="23" fillId="6" borderId="0" xfId="0" applyFont="1" applyFill="1" applyAlignment="1">
      <alignment horizontal="left" vertical="center" indent="4"/>
    </xf>
    <xf numFmtId="0" fontId="11" fillId="6" borderId="0" xfId="0" applyFont="1" applyFill="1" applyAlignment="1">
      <alignment horizontal="left" vertical="center" indent="1"/>
    </xf>
    <xf numFmtId="0" fontId="23" fillId="6" borderId="0" xfId="0" applyFont="1" applyFill="1" applyAlignment="1">
      <alignment horizontal="left" vertical="center" indent="1"/>
    </xf>
    <xf numFmtId="0" fontId="11" fillId="6" borderId="14" xfId="0" applyFont="1" applyFill="1" applyBorder="1" applyAlignment="1">
      <alignment horizontal="left" vertical="center" indent="1"/>
    </xf>
    <xf numFmtId="0" fontId="23" fillId="0" borderId="0" xfId="0" applyFont="1" applyAlignment="1">
      <alignment horizontal="left" vertical="center" indent="2"/>
    </xf>
    <xf numFmtId="0" fontId="23" fillId="6" borderId="0" xfId="0" applyFont="1" applyFill="1" applyAlignment="1">
      <alignment horizontal="center" vertical="center"/>
    </xf>
    <xf numFmtId="0" fontId="23" fillId="6" borderId="0" xfId="0" applyFont="1" applyFill="1" applyAlignment="1">
      <alignment horizontal="left" vertical="center" indent="2"/>
    </xf>
    <xf numFmtId="0" fontId="11" fillId="0" borderId="0" xfId="0" applyFont="1" applyAlignment="1">
      <alignment horizontal="left" vertical="center"/>
    </xf>
    <xf numFmtId="0" fontId="23" fillId="6" borderId="0" xfId="0" applyFont="1" applyFill="1" applyAlignment="1">
      <alignment horizontal="left" vertical="center" indent="3"/>
    </xf>
    <xf numFmtId="0" fontId="14" fillId="6" borderId="0" xfId="0" applyFont="1" applyFill="1" applyAlignment="1">
      <alignment horizontal="center" vertical="center"/>
    </xf>
    <xf numFmtId="0" fontId="10" fillId="6" borderId="0" xfId="0" applyFont="1" applyFill="1" applyAlignment="1">
      <alignment horizontal="center" vertical="center" wrapText="1"/>
    </xf>
    <xf numFmtId="4" fontId="40" fillId="0" borderId="10" xfId="0" applyNumberFormat="1" applyFont="1" applyBorder="1" applyAlignment="1">
      <alignment horizontal="center" vertical="center" wrapText="1"/>
    </xf>
    <xf numFmtId="0" fontId="38" fillId="0" borderId="12" xfId="0" applyFont="1" applyBorder="1" applyAlignment="1">
      <alignment horizontal="center" vertical="center" wrapText="1"/>
    </xf>
    <xf numFmtId="0" fontId="46" fillId="6" borderId="12" xfId="0" applyFont="1" applyFill="1" applyBorder="1" applyAlignment="1">
      <alignment horizontal="center" vertical="center" wrapText="1"/>
    </xf>
    <xf numFmtId="166" fontId="46" fillId="6" borderId="12" xfId="0" applyNumberFormat="1" applyFont="1" applyFill="1" applyBorder="1" applyAlignment="1">
      <alignment horizontal="center" vertical="center" wrapText="1"/>
    </xf>
    <xf numFmtId="4" fontId="39" fillId="0" borderId="10" xfId="0" applyNumberFormat="1" applyFont="1" applyBorder="1" applyAlignment="1">
      <alignment horizontal="center" vertical="center" wrapText="1"/>
    </xf>
    <xf numFmtId="0" fontId="1" fillId="6" borderId="0" xfId="0" applyFont="1" applyFill="1" applyAlignment="1">
      <alignment horizontal="left" vertical="center" indent="1"/>
    </xf>
    <xf numFmtId="0" fontId="1" fillId="6" borderId="21" xfId="0" applyFont="1" applyFill="1" applyBorder="1" applyAlignment="1">
      <alignment horizontal="center" vertical="center"/>
    </xf>
    <xf numFmtId="0" fontId="1" fillId="6" borderId="0" xfId="0" applyFont="1" applyFill="1" applyAlignment="1">
      <alignment vertical="center"/>
    </xf>
    <xf numFmtId="168" fontId="23" fillId="27" borderId="0" xfId="0" applyNumberFormat="1" applyFont="1" applyFill="1" applyAlignment="1">
      <alignment horizontal="left" vertical="center" wrapText="1"/>
    </xf>
    <xf numFmtId="0" fontId="14" fillId="6" borderId="0" xfId="3" applyFont="1" applyFill="1" applyProtection="1">
      <protection locked="0"/>
    </xf>
    <xf numFmtId="0" fontId="14" fillId="0" borderId="0" xfId="3" applyFont="1" applyProtection="1">
      <protection locked="0"/>
    </xf>
    <xf numFmtId="0" fontId="14" fillId="6" borderId="0" xfId="3" applyFont="1" applyFill="1" applyAlignment="1" applyProtection="1">
      <alignment vertical="center"/>
      <protection locked="0"/>
    </xf>
    <xf numFmtId="0" fontId="14" fillId="6" borderId="0" xfId="3" applyFont="1" applyFill="1" applyAlignment="1" applyProtection="1">
      <alignment horizontal="left" vertical="center" wrapText="1"/>
      <protection locked="0"/>
    </xf>
    <xf numFmtId="0" fontId="23" fillId="6" borderId="0" xfId="3" applyFont="1" applyFill="1" applyProtection="1">
      <protection locked="0"/>
    </xf>
    <xf numFmtId="0" fontId="23" fillId="0" borderId="0" xfId="3" applyFont="1" applyProtection="1">
      <protection locked="0"/>
    </xf>
    <xf numFmtId="0" fontId="50" fillId="6" borderId="0" xfId="3" applyFont="1" applyFill="1" applyProtection="1">
      <protection locked="0"/>
    </xf>
    <xf numFmtId="0" fontId="50" fillId="0" borderId="0" xfId="3" applyFont="1" applyProtection="1">
      <protection locked="0"/>
    </xf>
    <xf numFmtId="0" fontId="17" fillId="6" borderId="0" xfId="3" applyFill="1" applyProtection="1">
      <protection locked="0"/>
    </xf>
    <xf numFmtId="0" fontId="17" fillId="0" borderId="0" xfId="3" applyProtection="1">
      <protection locked="0"/>
    </xf>
    <xf numFmtId="0" fontId="0" fillId="6" borderId="0" xfId="0" applyFill="1" applyAlignment="1" applyProtection="1">
      <alignment horizontal="center"/>
      <protection locked="0"/>
    </xf>
    <xf numFmtId="0" fontId="0" fillId="6" borderId="0" xfId="0" applyFill="1" applyAlignment="1" applyProtection="1">
      <alignment horizontal="left" indent="1"/>
      <protection locked="0"/>
    </xf>
    <xf numFmtId="0" fontId="0" fillId="6" borderId="0" xfId="0" applyFill="1" applyProtection="1">
      <protection locked="0"/>
    </xf>
    <xf numFmtId="0" fontId="0" fillId="0" borderId="0" xfId="0" applyProtection="1">
      <protection locked="0"/>
    </xf>
    <xf numFmtId="0" fontId="47" fillId="31" borderId="12" xfId="0" applyFont="1" applyFill="1" applyBorder="1" applyAlignment="1" applyProtection="1">
      <alignment horizontal="center" vertical="center" wrapText="1"/>
      <protection locked="0"/>
    </xf>
    <xf numFmtId="0" fontId="47" fillId="29" borderId="12" xfId="0" applyFont="1" applyFill="1" applyBorder="1" applyAlignment="1" applyProtection="1">
      <alignment horizontal="center" vertical="center" wrapText="1"/>
      <protection locked="0"/>
    </xf>
    <xf numFmtId="0" fontId="2" fillId="10" borderId="0" xfId="0" applyFont="1" applyFill="1" applyProtection="1">
      <protection locked="0"/>
    </xf>
    <xf numFmtId="0" fontId="4" fillId="10" borderId="0" xfId="0" applyFont="1" applyFill="1" applyProtection="1">
      <protection locked="0"/>
    </xf>
    <xf numFmtId="0" fontId="51" fillId="10" borderId="0" xfId="0" applyFont="1" applyFill="1" applyProtection="1">
      <protection locked="0"/>
    </xf>
    <xf numFmtId="0" fontId="4" fillId="0" borderId="0" xfId="0" applyFont="1" applyProtection="1">
      <protection locked="0"/>
    </xf>
    <xf numFmtId="10" fontId="11" fillId="30" borderId="12" xfId="0" applyNumberFormat="1" applyFont="1" applyFill="1" applyBorder="1" applyAlignment="1" applyProtection="1">
      <alignment horizontal="center" vertical="center"/>
      <protection locked="0"/>
    </xf>
    <xf numFmtId="0" fontId="0" fillId="0" borderId="0" xfId="0" applyAlignment="1" applyProtection="1">
      <alignment horizontal="center"/>
      <protection locked="0"/>
    </xf>
    <xf numFmtId="0" fontId="4" fillId="6" borderId="0" xfId="0" applyFont="1" applyFill="1" applyProtection="1">
      <protection locked="0"/>
    </xf>
    <xf numFmtId="0" fontId="4" fillId="6" borderId="0" xfId="0" applyFont="1" applyFill="1"/>
    <xf numFmtId="0" fontId="47" fillId="29" borderId="12" xfId="0" applyFont="1" applyFill="1" applyBorder="1" applyAlignment="1">
      <alignment horizontal="justify" vertical="center"/>
    </xf>
    <xf numFmtId="0" fontId="0" fillId="6" borderId="0" xfId="0" applyFill="1" applyAlignment="1">
      <alignment horizontal="left"/>
    </xf>
    <xf numFmtId="166" fontId="39" fillId="33" borderId="12" xfId="0" applyNumberFormat="1" applyFont="1" applyFill="1" applyBorder="1" applyAlignment="1">
      <alignment horizontal="center" vertical="center" wrapText="1"/>
    </xf>
    <xf numFmtId="166" fontId="43" fillId="43" borderId="12" xfId="0" applyNumberFormat="1" applyFont="1" applyFill="1" applyBorder="1" applyAlignment="1">
      <alignment horizontal="center" vertical="center" wrapText="1"/>
    </xf>
    <xf numFmtId="166" fontId="39" fillId="17" borderId="12" xfId="0" applyNumberFormat="1" applyFont="1" applyFill="1" applyBorder="1" applyAlignment="1">
      <alignment horizontal="center" vertical="center"/>
    </xf>
    <xf numFmtId="10" fontId="46" fillId="17" borderId="12" xfId="0" applyNumberFormat="1" applyFont="1" applyFill="1" applyBorder="1" applyAlignment="1">
      <alignment horizontal="center" vertical="center" wrapText="1"/>
    </xf>
    <xf numFmtId="4" fontId="17" fillId="18" borderId="12" xfId="0" applyNumberFormat="1" applyFont="1" applyFill="1" applyBorder="1" applyAlignment="1" applyProtection="1">
      <alignment horizontal="left" vertical="center" wrapText="1" indent="1"/>
      <protection locked="0"/>
    </xf>
    <xf numFmtId="166" fontId="38" fillId="18" borderId="12" xfId="0" applyNumberFormat="1" applyFont="1" applyFill="1" applyBorder="1" applyAlignment="1">
      <alignment horizontal="center" vertical="center" wrapText="1"/>
    </xf>
    <xf numFmtId="166" fontId="38" fillId="18" borderId="11" xfId="0" applyNumberFormat="1" applyFont="1" applyFill="1" applyBorder="1" applyAlignment="1">
      <alignment horizontal="center" vertical="center" wrapText="1"/>
    </xf>
    <xf numFmtId="166" fontId="17" fillId="18" borderId="11" xfId="0" applyNumberFormat="1" applyFont="1" applyFill="1" applyBorder="1" applyAlignment="1">
      <alignment horizontal="center" vertical="center" wrapText="1"/>
    </xf>
    <xf numFmtId="166" fontId="38" fillId="18" borderId="11" xfId="7" applyNumberFormat="1" applyFont="1" applyFill="1" applyBorder="1" applyAlignment="1" applyProtection="1">
      <alignment horizontal="center" vertical="center" wrapText="1"/>
    </xf>
    <xf numFmtId="166" fontId="10" fillId="6" borderId="0" xfId="0" applyNumberFormat="1" applyFont="1" applyFill="1" applyAlignment="1">
      <alignment horizontal="center" vertical="center" wrapText="1"/>
    </xf>
    <xf numFmtId="0" fontId="34" fillId="45" borderId="0" xfId="0" applyFont="1" applyFill="1" applyAlignment="1" applyProtection="1">
      <alignment horizontal="left" vertical="center" wrapText="1"/>
      <protection locked="0"/>
    </xf>
    <xf numFmtId="0" fontId="34" fillId="45" borderId="0" xfId="0" applyFont="1" applyFill="1" applyAlignment="1" applyProtection="1">
      <alignment horizontal="left" vertical="center"/>
      <protection locked="0"/>
    </xf>
    <xf numFmtId="166" fontId="10" fillId="17" borderId="12" xfId="0" applyNumberFormat="1" applyFont="1" applyFill="1" applyBorder="1" applyAlignment="1">
      <alignment horizontal="center" vertical="center" wrapText="1"/>
    </xf>
    <xf numFmtId="166" fontId="39" fillId="13" borderId="12" xfId="0" applyNumberFormat="1" applyFont="1" applyFill="1" applyBorder="1" applyAlignment="1">
      <alignment horizontal="center" vertical="center" wrapText="1"/>
    </xf>
    <xf numFmtId="166" fontId="39" fillId="13" borderId="12" xfId="0" applyNumberFormat="1" applyFont="1" applyFill="1" applyBorder="1" applyAlignment="1">
      <alignment horizontal="center" vertical="center"/>
    </xf>
    <xf numFmtId="166" fontId="43" fillId="43" borderId="12" xfId="0" applyNumberFormat="1" applyFont="1" applyFill="1" applyBorder="1" applyAlignment="1">
      <alignment horizontal="center" vertical="center"/>
    </xf>
    <xf numFmtId="0" fontId="46" fillId="13" borderId="12" xfId="0" applyFont="1" applyFill="1" applyBorder="1" applyAlignment="1" applyProtection="1">
      <alignment horizontal="left" vertical="center" wrapText="1" indent="1"/>
      <protection locked="0"/>
    </xf>
    <xf numFmtId="0" fontId="5" fillId="0" borderId="0" xfId="0" applyFont="1" applyProtection="1">
      <protection locked="0"/>
    </xf>
    <xf numFmtId="166" fontId="42" fillId="43" borderId="12" xfId="0" applyNumberFormat="1" applyFont="1" applyFill="1" applyBorder="1" applyAlignment="1">
      <alignment horizontal="center" vertical="center" wrapText="1"/>
    </xf>
    <xf numFmtId="166" fontId="38" fillId="18" borderId="11" xfId="0" applyNumberFormat="1" applyFont="1" applyFill="1" applyBorder="1" applyAlignment="1" applyProtection="1">
      <alignment horizontal="center" vertical="center" wrapText="1"/>
      <protection locked="0"/>
    </xf>
    <xf numFmtId="0" fontId="10" fillId="33" borderId="12" xfId="3" applyFont="1" applyFill="1" applyBorder="1" applyAlignment="1">
      <alignment horizontal="left" vertical="center" wrapText="1" indent="1"/>
    </xf>
    <xf numFmtId="4" fontId="46" fillId="33" borderId="12" xfId="0" applyNumberFormat="1" applyFont="1" applyFill="1" applyBorder="1" applyAlignment="1" applyProtection="1">
      <alignment horizontal="center" vertical="center" wrapText="1"/>
      <protection locked="0"/>
    </xf>
    <xf numFmtId="166" fontId="39" fillId="17" borderId="12" xfId="0" applyNumberFormat="1" applyFont="1" applyFill="1" applyBorder="1" applyAlignment="1">
      <alignment horizontal="center" vertical="center" wrapText="1"/>
    </xf>
    <xf numFmtId="0" fontId="10" fillId="19" borderId="12" xfId="0" applyFont="1" applyFill="1" applyBorder="1" applyAlignment="1">
      <alignment horizontal="center" vertical="center" wrapText="1"/>
    </xf>
    <xf numFmtId="166" fontId="39" fillId="17" borderId="11" xfId="0" applyNumberFormat="1" applyFont="1" applyFill="1" applyBorder="1" applyAlignment="1">
      <alignment horizontal="center" vertical="center"/>
    </xf>
    <xf numFmtId="0" fontId="10" fillId="19" borderId="12" xfId="0" applyFont="1" applyFill="1" applyBorder="1" applyAlignment="1">
      <alignment horizontal="center" vertical="center"/>
    </xf>
    <xf numFmtId="0" fontId="46" fillId="13" borderId="12" xfId="0" applyFont="1" applyFill="1" applyBorder="1" applyAlignment="1">
      <alignment vertical="center"/>
    </xf>
    <xf numFmtId="4" fontId="39" fillId="33" borderId="22" xfId="0" applyNumberFormat="1" applyFont="1" applyFill="1" applyBorder="1" applyAlignment="1">
      <alignment horizontal="center" vertical="center" wrapText="1"/>
    </xf>
    <xf numFmtId="4" fontId="39" fillId="33" borderId="12" xfId="0" applyNumberFormat="1" applyFont="1" applyFill="1" applyBorder="1" applyAlignment="1">
      <alignment horizontal="center" vertical="center" wrapText="1"/>
    </xf>
    <xf numFmtId="4" fontId="39" fillId="33" borderId="11" xfId="0" applyNumberFormat="1" applyFont="1" applyFill="1" applyBorder="1" applyAlignment="1">
      <alignment horizontal="center" vertical="center" wrapText="1"/>
    </xf>
    <xf numFmtId="0" fontId="46" fillId="13" borderId="12" xfId="0" applyFont="1" applyFill="1" applyBorder="1" applyAlignment="1">
      <alignment horizontal="left" vertical="center" indent="1"/>
    </xf>
    <xf numFmtId="0" fontId="46" fillId="13" borderId="12" xfId="0" applyFont="1" applyFill="1" applyBorder="1" applyAlignment="1">
      <alignment horizontal="left" vertical="center" wrapText="1" indent="1"/>
    </xf>
    <xf numFmtId="0" fontId="46" fillId="6" borderId="12" xfId="0" applyFont="1" applyFill="1" applyBorder="1" applyAlignment="1" applyProtection="1">
      <alignment horizontal="center" vertical="center" wrapText="1"/>
      <protection locked="0"/>
    </xf>
    <xf numFmtId="166" fontId="46" fillId="6" borderId="12" xfId="0" applyNumberFormat="1" applyFont="1" applyFill="1" applyBorder="1" applyAlignment="1" applyProtection="1">
      <alignment horizontal="center" vertical="center" wrapText="1"/>
      <protection locked="0"/>
    </xf>
    <xf numFmtId="0" fontId="35" fillId="44" borderId="12" xfId="3" applyFont="1" applyFill="1" applyBorder="1" applyAlignment="1">
      <alignment horizontal="left" vertical="center" wrapText="1" indent="1"/>
    </xf>
    <xf numFmtId="166" fontId="14" fillId="33" borderId="12" xfId="0" applyNumberFormat="1" applyFont="1" applyFill="1" applyBorder="1" applyAlignment="1">
      <alignment horizontal="center" vertical="center"/>
    </xf>
    <xf numFmtId="166" fontId="14" fillId="13" borderId="12" xfId="0" applyNumberFormat="1" applyFont="1" applyFill="1" applyBorder="1" applyAlignment="1">
      <alignment horizontal="center" vertical="center"/>
    </xf>
    <xf numFmtId="0" fontId="47" fillId="33" borderId="12" xfId="0" applyFont="1" applyFill="1" applyBorder="1" applyAlignment="1">
      <alignment horizontal="left" vertical="center" indent="1"/>
    </xf>
    <xf numFmtId="0" fontId="47" fillId="13" borderId="12" xfId="0" applyFont="1" applyFill="1" applyBorder="1" applyAlignment="1">
      <alignment horizontal="left" vertical="center" indent="1"/>
    </xf>
    <xf numFmtId="0" fontId="25" fillId="43" borderId="12" xfId="0" applyFont="1" applyFill="1" applyBorder="1" applyAlignment="1">
      <alignment horizontal="left" vertical="center" indent="1"/>
    </xf>
    <xf numFmtId="166" fontId="25" fillId="43" borderId="12" xfId="0" applyNumberFormat="1" applyFont="1" applyFill="1" applyBorder="1" applyAlignment="1">
      <alignment horizontal="center" vertical="center"/>
    </xf>
    <xf numFmtId="0" fontId="47" fillId="17" borderId="12" xfId="0" applyFont="1" applyFill="1" applyBorder="1" applyAlignment="1">
      <alignment horizontal="left" vertical="center" indent="1"/>
    </xf>
    <xf numFmtId="166" fontId="14" fillId="17" borderId="12" xfId="0" applyNumberFormat="1" applyFont="1" applyFill="1" applyBorder="1" applyAlignment="1">
      <alignment horizontal="center" vertical="center"/>
    </xf>
    <xf numFmtId="10" fontId="10" fillId="17" borderId="12" xfId="0" applyNumberFormat="1" applyFont="1" applyFill="1" applyBorder="1" applyAlignment="1">
      <alignment horizontal="center" vertical="center"/>
    </xf>
    <xf numFmtId="0" fontId="47" fillId="19" borderId="12" xfId="0" applyFont="1" applyFill="1" applyBorder="1" applyAlignment="1">
      <alignment horizontal="center" vertical="center" wrapText="1"/>
    </xf>
    <xf numFmtId="166" fontId="47" fillId="13" borderId="12" xfId="0" applyNumberFormat="1" applyFont="1" applyFill="1" applyBorder="1" applyAlignment="1">
      <alignment horizontal="center" vertical="center"/>
    </xf>
    <xf numFmtId="166" fontId="47" fillId="17" borderId="12" xfId="0" applyNumberFormat="1" applyFont="1" applyFill="1" applyBorder="1" applyAlignment="1">
      <alignment horizontal="center" vertical="center"/>
    </xf>
    <xf numFmtId="166" fontId="10" fillId="17" borderId="12" xfId="0" applyNumberFormat="1" applyFont="1" applyFill="1" applyBorder="1" applyAlignment="1">
      <alignment horizontal="center" vertical="center"/>
    </xf>
    <xf numFmtId="166" fontId="10" fillId="33" borderId="12" xfId="0" applyNumberFormat="1" applyFont="1" applyFill="1" applyBorder="1" applyAlignment="1">
      <alignment horizontal="center" vertical="center"/>
    </xf>
    <xf numFmtId="166" fontId="47" fillId="13" borderId="12" xfId="0" applyNumberFormat="1" applyFont="1" applyFill="1" applyBorder="1" applyAlignment="1">
      <alignment horizontal="left" vertical="center" indent="1"/>
    </xf>
    <xf numFmtId="0" fontId="47" fillId="33" borderId="12" xfId="0" applyFont="1" applyFill="1" applyBorder="1" applyAlignment="1">
      <alignment horizontal="justify" vertical="center"/>
    </xf>
    <xf numFmtId="0" fontId="47" fillId="13" borderId="12" xfId="0" applyFont="1" applyFill="1" applyBorder="1" applyAlignment="1">
      <alignment horizontal="justify" vertical="center"/>
    </xf>
    <xf numFmtId="0" fontId="25" fillId="43" borderId="12" xfId="0" applyFont="1" applyFill="1" applyBorder="1" applyAlignment="1">
      <alignment horizontal="justify" vertical="center"/>
    </xf>
    <xf numFmtId="0" fontId="47" fillId="17" borderId="12" xfId="0" applyFont="1" applyFill="1" applyBorder="1" applyAlignment="1">
      <alignment horizontal="justify" vertical="center"/>
    </xf>
    <xf numFmtId="0" fontId="14" fillId="17" borderId="12" xfId="0" applyFont="1" applyFill="1" applyBorder="1" applyAlignment="1">
      <alignment horizontal="left" vertical="center" indent="1"/>
    </xf>
    <xf numFmtId="10" fontId="14" fillId="17" borderId="12" xfId="0" applyNumberFormat="1" applyFont="1" applyFill="1" applyBorder="1" applyAlignment="1">
      <alignment horizontal="center" vertical="center"/>
    </xf>
    <xf numFmtId="0" fontId="23" fillId="6" borderId="12" xfId="0" applyFont="1" applyFill="1" applyBorder="1" applyAlignment="1">
      <alignment horizontal="left" vertical="center" indent="1"/>
    </xf>
    <xf numFmtId="166" fontId="23" fillId="6" borderId="12" xfId="0" applyNumberFormat="1" applyFont="1" applyFill="1" applyBorder="1" applyAlignment="1">
      <alignment horizontal="center" vertical="center"/>
    </xf>
    <xf numFmtId="0" fontId="14" fillId="6" borderId="12" xfId="0" applyFont="1" applyFill="1" applyBorder="1" applyAlignment="1">
      <alignment horizontal="left" vertical="center" indent="1"/>
    </xf>
    <xf numFmtId="166" fontId="14" fillId="6" borderId="12" xfId="0" applyNumberFormat="1" applyFont="1" applyFill="1" applyBorder="1" applyAlignment="1">
      <alignment horizontal="center" vertical="center"/>
    </xf>
    <xf numFmtId="0" fontId="23" fillId="6" borderId="12" xfId="0" applyFont="1" applyFill="1" applyBorder="1" applyAlignment="1">
      <alignment horizontal="justify" vertical="center"/>
    </xf>
    <xf numFmtId="0" fontId="14" fillId="6" borderId="12" xfId="0" applyFont="1" applyFill="1" applyBorder="1" applyAlignment="1">
      <alignment vertical="center"/>
    </xf>
    <xf numFmtId="0" fontId="0" fillId="0" borderId="12" xfId="0" applyBorder="1" applyAlignment="1">
      <alignment vertical="top"/>
    </xf>
    <xf numFmtId="0" fontId="35" fillId="44" borderId="12" xfId="3" applyFont="1" applyFill="1" applyBorder="1" applyAlignment="1">
      <alignment vertical="center" wrapText="1"/>
    </xf>
    <xf numFmtId="0" fontId="47" fillId="25" borderId="12" xfId="0" applyFont="1" applyFill="1" applyBorder="1" applyAlignment="1">
      <alignment horizontal="left" vertical="center" indent="1"/>
    </xf>
    <xf numFmtId="0" fontId="47" fillId="25" borderId="12" xfId="0" applyFont="1" applyFill="1" applyBorder="1" applyAlignment="1">
      <alignment horizontal="center" vertical="center" wrapText="1"/>
    </xf>
    <xf numFmtId="0" fontId="11" fillId="6" borderId="0" xfId="0" applyFont="1" applyFill="1" applyAlignment="1">
      <alignment horizontal="left" vertical="center" wrapText="1"/>
    </xf>
    <xf numFmtId="4" fontId="17" fillId="6" borderId="11" xfId="0" applyNumberFormat="1" applyFont="1" applyFill="1" applyBorder="1" applyAlignment="1">
      <alignment horizontal="left" vertical="center" wrapText="1" indent="1"/>
    </xf>
    <xf numFmtId="4" fontId="17" fillId="6" borderId="10" xfId="0" applyNumberFormat="1" applyFont="1" applyFill="1" applyBorder="1" applyAlignment="1">
      <alignment horizontal="left" vertical="center" wrapText="1" indent="1"/>
    </xf>
    <xf numFmtId="4" fontId="40" fillId="6" borderId="10" xfId="0" applyNumberFormat="1" applyFont="1" applyFill="1" applyBorder="1" applyAlignment="1">
      <alignment horizontal="center" vertical="center" wrapText="1"/>
    </xf>
    <xf numFmtId="0" fontId="11" fillId="6" borderId="0" xfId="0" applyFont="1" applyFill="1" applyAlignment="1">
      <alignment horizontal="left" vertical="center" indent="3"/>
    </xf>
    <xf numFmtId="0" fontId="23" fillId="0" borderId="0" xfId="0" applyFont="1" applyAlignment="1">
      <alignment horizontal="left" vertical="center"/>
    </xf>
    <xf numFmtId="0" fontId="23" fillId="6" borderId="0" xfId="0" applyFont="1" applyFill="1" applyAlignment="1">
      <alignment horizontal="left" vertical="center"/>
    </xf>
    <xf numFmtId="0" fontId="11" fillId="6" borderId="0" xfId="0" applyFont="1" applyFill="1" applyAlignment="1">
      <alignment horizontal="left" vertical="center" indent="7"/>
    </xf>
    <xf numFmtId="0" fontId="10" fillId="0" borderId="0" xfId="0" applyFont="1" applyAlignment="1">
      <alignment horizontal="left" vertical="center"/>
    </xf>
    <xf numFmtId="0" fontId="24" fillId="6" borderId="0" xfId="0" applyFont="1" applyFill="1" applyAlignment="1">
      <alignment vertical="center" wrapText="1"/>
    </xf>
    <xf numFmtId="0" fontId="11" fillId="0" borderId="0" xfId="0" applyFont="1" applyAlignment="1">
      <alignment vertical="center"/>
    </xf>
    <xf numFmtId="0" fontId="11" fillId="6" borderId="0" xfId="0" applyFont="1" applyFill="1" applyAlignment="1">
      <alignment horizontal="center" vertical="center"/>
    </xf>
    <xf numFmtId="4" fontId="10" fillId="6" borderId="0" xfId="0" applyNumberFormat="1" applyFont="1" applyFill="1" applyAlignment="1">
      <alignment horizontal="left" vertical="center"/>
    </xf>
    <xf numFmtId="4" fontId="39" fillId="6" borderId="10" xfId="0" applyNumberFormat="1" applyFont="1" applyFill="1" applyBorder="1" applyAlignment="1">
      <alignment horizontal="center" vertical="center" wrapText="1"/>
    </xf>
    <xf numFmtId="4" fontId="17" fillId="18" borderId="12" xfId="0" applyNumberFormat="1" applyFont="1" applyFill="1" applyBorder="1" applyAlignment="1">
      <alignment horizontal="left" vertical="center" wrapText="1" indent="1"/>
    </xf>
    <xf numFmtId="4" fontId="32" fillId="6" borderId="0" xfId="0" applyNumberFormat="1" applyFont="1" applyFill="1" applyAlignment="1">
      <alignment vertical="center"/>
    </xf>
    <xf numFmtId="4" fontId="38" fillId="6" borderId="0" xfId="0" applyNumberFormat="1" applyFont="1" applyFill="1" applyAlignment="1">
      <alignment vertical="center"/>
    </xf>
    <xf numFmtId="4" fontId="38" fillId="0" borderId="0" xfId="0" applyNumberFormat="1" applyFont="1" applyAlignment="1">
      <alignment vertical="center"/>
    </xf>
    <xf numFmtId="4" fontId="11" fillId="6" borderId="0" xfId="0" applyNumberFormat="1" applyFont="1" applyFill="1" applyAlignment="1">
      <alignment horizontal="left" vertical="center"/>
    </xf>
    <xf numFmtId="0" fontId="10" fillId="6" borderId="0" xfId="0" applyFont="1" applyFill="1"/>
    <xf numFmtId="0" fontId="11" fillId="6" borderId="0" xfId="0" applyFont="1" applyFill="1"/>
    <xf numFmtId="0" fontId="1" fillId="6" borderId="0" xfId="0" applyFont="1" applyFill="1"/>
    <xf numFmtId="0" fontId="38" fillId="6" borderId="0" xfId="0" applyFont="1" applyFill="1" applyAlignment="1">
      <alignment vertical="center"/>
    </xf>
    <xf numFmtId="4" fontId="47" fillId="6" borderId="0" xfId="0" applyNumberFormat="1" applyFont="1" applyFill="1" applyAlignment="1">
      <alignment vertical="center"/>
    </xf>
    <xf numFmtId="0" fontId="61" fillId="27" borderId="0" xfId="0" applyFont="1" applyFill="1" applyAlignment="1">
      <alignment horizontal="left" vertical="center" wrapText="1" indent="1"/>
    </xf>
    <xf numFmtId="0" fontId="1" fillId="0" borderId="0" xfId="0" applyFont="1" applyAlignment="1">
      <alignment vertical="center"/>
    </xf>
    <xf numFmtId="168" fontId="23" fillId="27" borderId="0" xfId="0" applyNumberFormat="1" applyFont="1" applyFill="1" applyAlignment="1">
      <alignment horizontal="left" vertical="center" wrapText="1" indent="1"/>
    </xf>
    <xf numFmtId="0" fontId="24" fillId="6" borderId="0" xfId="0" applyFont="1" applyFill="1" applyAlignment="1">
      <alignment horizontal="center" vertical="center" wrapText="1"/>
    </xf>
    <xf numFmtId="4" fontId="46" fillId="33" borderId="12" xfId="0" applyNumberFormat="1" applyFont="1" applyFill="1" applyBorder="1" applyAlignment="1">
      <alignment horizontal="center" vertical="center" wrapText="1"/>
    </xf>
    <xf numFmtId="4" fontId="39" fillId="6" borderId="0" xfId="0" applyNumberFormat="1" applyFont="1" applyFill="1" applyAlignment="1">
      <alignment horizontal="center" vertical="center" wrapText="1"/>
    </xf>
    <xf numFmtId="4" fontId="38" fillId="6" borderId="0" xfId="0" applyNumberFormat="1" applyFont="1" applyFill="1" applyAlignment="1">
      <alignment horizontal="center" vertical="center" wrapText="1"/>
    </xf>
    <xf numFmtId="4" fontId="38" fillId="0" borderId="0" xfId="0" applyNumberFormat="1" applyFont="1" applyAlignment="1">
      <alignment horizontal="center" vertical="center" wrapText="1"/>
    </xf>
    <xf numFmtId="4" fontId="10" fillId="6" borderId="0" xfId="0" applyNumberFormat="1" applyFont="1" applyFill="1" applyAlignment="1">
      <alignment vertical="center"/>
    </xf>
    <xf numFmtId="0" fontId="46" fillId="13" borderId="12" xfId="0" applyFont="1" applyFill="1" applyBorder="1" applyAlignment="1">
      <alignment vertical="center" wrapText="1"/>
    </xf>
    <xf numFmtId="0" fontId="14" fillId="6" borderId="0" xfId="0" applyFont="1" applyFill="1" applyAlignment="1">
      <alignment horizontal="left" vertical="center"/>
    </xf>
    <xf numFmtId="0" fontId="26" fillId="6" borderId="0" xfId="0" applyFont="1" applyFill="1" applyAlignment="1">
      <alignment vertical="center"/>
    </xf>
    <xf numFmtId="0" fontId="23" fillId="6" borderId="0" xfId="0" applyFont="1" applyFill="1" applyAlignment="1">
      <alignment vertical="center"/>
    </xf>
    <xf numFmtId="0" fontId="4" fillId="15" borderId="0" xfId="0" applyFont="1" applyFill="1" applyAlignment="1">
      <alignment horizontal="center" vertical="top"/>
    </xf>
    <xf numFmtId="0" fontId="3" fillId="0" borderId="0" xfId="0" applyFont="1" applyAlignment="1">
      <alignment vertical="top"/>
    </xf>
    <xf numFmtId="0" fontId="4" fillId="0" borderId="0" xfId="0" applyFont="1" applyAlignment="1">
      <alignment vertical="top"/>
    </xf>
    <xf numFmtId="0" fontId="36" fillId="0" borderId="0" xfId="0" applyFont="1" applyAlignment="1">
      <alignment vertical="top"/>
    </xf>
    <xf numFmtId="0" fontId="0" fillId="12" borderId="0" xfId="0" applyFill="1" applyAlignment="1">
      <alignment horizontal="left" vertical="top"/>
    </xf>
    <xf numFmtId="4" fontId="75" fillId="0" borderId="0" xfId="0" applyNumberFormat="1" applyFont="1" applyAlignment="1" applyProtection="1">
      <alignment horizontal="center" vertical="center" wrapText="1"/>
      <protection locked="0"/>
    </xf>
    <xf numFmtId="166" fontId="54" fillId="6" borderId="52" xfId="0" applyNumberFormat="1" applyFont="1" applyFill="1" applyBorder="1" applyAlignment="1">
      <alignment horizontal="center" vertical="center" wrapText="1"/>
    </xf>
    <xf numFmtId="0" fontId="11" fillId="0" borderId="74" xfId="0" applyFont="1" applyBorder="1"/>
    <xf numFmtId="166" fontId="39" fillId="6" borderId="98" xfId="0" applyNumberFormat="1" applyFont="1" applyFill="1" applyBorder="1" applyAlignment="1">
      <alignment horizontal="center" vertical="center" wrapText="1"/>
    </xf>
    <xf numFmtId="166" fontId="39" fillId="6" borderId="99" xfId="0" applyNumberFormat="1" applyFont="1" applyFill="1" applyBorder="1" applyAlignment="1">
      <alignment horizontal="center" vertical="center" wrapText="1"/>
    </xf>
    <xf numFmtId="4" fontId="17" fillId="6" borderId="87" xfId="0" applyNumberFormat="1" applyFont="1" applyFill="1" applyBorder="1" applyAlignment="1">
      <alignment horizontal="center" vertical="center" wrapText="1"/>
    </xf>
    <xf numFmtId="166" fontId="39" fillId="6" borderId="29" xfId="0" applyNumberFormat="1" applyFont="1" applyFill="1" applyBorder="1" applyAlignment="1">
      <alignment horizontal="center" vertical="center" wrapText="1"/>
    </xf>
    <xf numFmtId="4" fontId="39" fillId="6" borderId="88" xfId="0" applyNumberFormat="1" applyFont="1" applyFill="1" applyBorder="1" applyAlignment="1">
      <alignment horizontal="center" vertical="center" wrapText="1"/>
    </xf>
    <xf numFmtId="166" fontId="17" fillId="6" borderId="99" xfId="0" applyNumberFormat="1" applyFont="1" applyFill="1" applyBorder="1" applyAlignment="1">
      <alignment horizontal="center" vertical="center" wrapText="1"/>
    </xf>
    <xf numFmtId="166" fontId="17" fillId="6" borderId="101" xfId="0" applyNumberFormat="1" applyFont="1" applyFill="1" applyBorder="1" applyAlignment="1">
      <alignment horizontal="center" vertical="center" wrapText="1"/>
    </xf>
    <xf numFmtId="166" fontId="39" fillId="6" borderId="102" xfId="0" applyNumberFormat="1" applyFont="1" applyFill="1" applyBorder="1" applyAlignment="1">
      <alignment horizontal="center" vertical="center" wrapText="1"/>
    </xf>
    <xf numFmtId="166" fontId="39" fillId="6" borderId="60" xfId="0" applyNumberFormat="1" applyFont="1" applyFill="1" applyBorder="1" applyAlignment="1">
      <alignment horizontal="center" vertical="center" wrapText="1"/>
    </xf>
    <xf numFmtId="0" fontId="54" fillId="32" borderId="52" xfId="0" applyFont="1" applyFill="1" applyBorder="1" applyAlignment="1">
      <alignment horizontal="center" vertical="center" wrapText="1"/>
    </xf>
    <xf numFmtId="0" fontId="54" fillId="32" borderId="56" xfId="0" applyFont="1" applyFill="1" applyBorder="1" applyAlignment="1">
      <alignment horizontal="center" vertical="center" wrapText="1"/>
    </xf>
    <xf numFmtId="0" fontId="54" fillId="32" borderId="80" xfId="0" applyFont="1" applyFill="1" applyBorder="1" applyAlignment="1">
      <alignment horizontal="center" vertical="center" wrapText="1"/>
    </xf>
    <xf numFmtId="166" fontId="54" fillId="6" borderId="44" xfId="0" applyNumberFormat="1" applyFont="1" applyFill="1" applyBorder="1" applyAlignment="1">
      <alignment horizontal="center" vertical="center" wrapText="1"/>
    </xf>
    <xf numFmtId="166" fontId="54" fillId="6" borderId="56" xfId="0" applyNumberFormat="1" applyFont="1" applyFill="1" applyBorder="1" applyAlignment="1">
      <alignment horizontal="center" vertical="center" wrapText="1"/>
    </xf>
    <xf numFmtId="166" fontId="53" fillId="6" borderId="80" xfId="0" applyNumberFormat="1" applyFont="1" applyFill="1" applyBorder="1" applyAlignment="1">
      <alignment horizontal="center" vertical="center" wrapText="1"/>
    </xf>
    <xf numFmtId="166" fontId="54" fillId="6" borderId="95" xfId="0" applyNumberFormat="1" applyFont="1" applyFill="1" applyBorder="1" applyAlignment="1">
      <alignment horizontal="center" vertical="center" wrapText="1"/>
    </xf>
    <xf numFmtId="166" fontId="53" fillId="6" borderId="96" xfId="0" applyNumberFormat="1" applyFont="1" applyFill="1" applyBorder="1" applyAlignment="1">
      <alignment horizontal="center" vertical="center" wrapText="1"/>
    </xf>
    <xf numFmtId="166" fontId="53" fillId="6" borderId="55" xfId="0" applyNumberFormat="1" applyFont="1" applyFill="1" applyBorder="1" applyAlignment="1">
      <alignment horizontal="center" vertical="center" wrapText="1"/>
    </xf>
    <xf numFmtId="0" fontId="0" fillId="0" borderId="74" xfId="0" applyBorder="1"/>
    <xf numFmtId="4" fontId="10" fillId="6" borderId="0" xfId="0" applyNumberFormat="1" applyFont="1" applyFill="1" applyAlignment="1" applyProtection="1">
      <alignment vertical="center"/>
      <protection hidden="1"/>
    </xf>
    <xf numFmtId="4" fontId="10" fillId="0" borderId="0" xfId="0" applyNumberFormat="1" applyFont="1" applyAlignment="1" applyProtection="1">
      <alignment vertical="center"/>
      <protection hidden="1"/>
    </xf>
    <xf numFmtId="4" fontId="10" fillId="6" borderId="0" xfId="0" applyNumberFormat="1" applyFont="1" applyFill="1" applyAlignment="1" applyProtection="1">
      <alignment horizontal="left" vertical="center"/>
      <protection hidden="1"/>
    </xf>
    <xf numFmtId="4" fontId="11" fillId="6" borderId="0" xfId="0" applyNumberFormat="1" applyFont="1" applyFill="1" applyAlignment="1" applyProtection="1">
      <alignment horizontal="left" vertical="center"/>
      <protection hidden="1"/>
    </xf>
    <xf numFmtId="4" fontId="11" fillId="6" borderId="0" xfId="0" applyNumberFormat="1" applyFont="1" applyFill="1" applyAlignment="1" applyProtection="1">
      <alignment vertical="center"/>
      <protection hidden="1"/>
    </xf>
    <xf numFmtId="4" fontId="11" fillId="0" borderId="0" xfId="0" applyNumberFormat="1" applyFont="1" applyAlignment="1" applyProtection="1">
      <alignment vertical="center"/>
      <protection hidden="1"/>
    </xf>
    <xf numFmtId="4" fontId="47" fillId="6" borderId="0" xfId="0" applyNumberFormat="1" applyFont="1" applyFill="1" applyAlignment="1" applyProtection="1">
      <alignment vertical="center"/>
      <protection hidden="1"/>
    </xf>
    <xf numFmtId="4" fontId="39" fillId="33" borderId="12" xfId="0" applyNumberFormat="1" applyFont="1" applyFill="1" applyBorder="1" applyAlignment="1" applyProtection="1">
      <alignment horizontal="center" vertical="center" wrapText="1"/>
      <protection hidden="1"/>
    </xf>
    <xf numFmtId="4" fontId="38" fillId="6" borderId="0" xfId="0" applyNumberFormat="1" applyFont="1" applyFill="1" applyAlignment="1" applyProtection="1">
      <alignment horizontal="center" vertical="center" wrapText="1"/>
      <protection hidden="1"/>
    </xf>
    <xf numFmtId="4" fontId="38" fillId="0" borderId="0" xfId="0" applyNumberFormat="1" applyFont="1" applyAlignment="1" applyProtection="1">
      <alignment horizontal="center" vertical="center" wrapText="1"/>
      <protection hidden="1"/>
    </xf>
    <xf numFmtId="4" fontId="17" fillId="6" borderId="11" xfId="0" applyNumberFormat="1" applyFont="1" applyFill="1" applyBorder="1" applyAlignment="1" applyProtection="1">
      <alignment horizontal="left" vertical="center" wrapText="1" indent="1"/>
      <protection hidden="1"/>
    </xf>
    <xf numFmtId="4" fontId="17" fillId="6" borderId="10" xfId="0" applyNumberFormat="1" applyFont="1" applyFill="1" applyBorder="1" applyAlignment="1" applyProtection="1">
      <alignment horizontal="left" vertical="center" wrapText="1" indent="1"/>
      <protection hidden="1"/>
    </xf>
    <xf numFmtId="166" fontId="17" fillId="0" borderId="12" xfId="0" applyNumberFormat="1" applyFont="1" applyBorder="1" applyAlignment="1" applyProtection="1">
      <alignment horizontal="center" vertical="center" wrapText="1"/>
      <protection hidden="1"/>
    </xf>
    <xf numFmtId="4" fontId="45" fillId="6" borderId="0" xfId="0" applyNumberFormat="1" applyFont="1" applyFill="1" applyAlignment="1" applyProtection="1">
      <alignment vertical="center"/>
      <protection hidden="1"/>
    </xf>
    <xf numFmtId="4" fontId="45" fillId="0" borderId="0" xfId="0" applyNumberFormat="1" applyFont="1" applyAlignment="1" applyProtection="1">
      <alignment vertical="center"/>
      <protection hidden="1"/>
    </xf>
    <xf numFmtId="166" fontId="39" fillId="33" borderId="12" xfId="0" applyNumberFormat="1" applyFont="1" applyFill="1" applyBorder="1" applyAlignment="1" applyProtection="1">
      <alignment horizontal="center" vertical="center" wrapText="1"/>
      <protection hidden="1"/>
    </xf>
    <xf numFmtId="166" fontId="38" fillId="0" borderId="12" xfId="0" applyNumberFormat="1" applyFont="1" applyBorder="1" applyAlignment="1" applyProtection="1">
      <alignment horizontal="center" vertical="center" wrapText="1"/>
      <protection hidden="1"/>
    </xf>
    <xf numFmtId="4" fontId="75" fillId="0" borderId="0" xfId="0" applyNumberFormat="1" applyFont="1" applyAlignment="1" applyProtection="1">
      <alignment horizontal="center" vertical="center" wrapText="1"/>
      <protection hidden="1"/>
    </xf>
    <xf numFmtId="166" fontId="39" fillId="13" borderId="12" xfId="0" applyNumberFormat="1" applyFont="1" applyFill="1" applyBorder="1" applyAlignment="1" applyProtection="1">
      <alignment horizontal="center" vertical="center" wrapText="1"/>
      <protection hidden="1"/>
    </xf>
    <xf numFmtId="0" fontId="38" fillId="6" borderId="0" xfId="0" applyFont="1" applyFill="1" applyAlignment="1" applyProtection="1">
      <alignment vertical="center"/>
      <protection hidden="1"/>
    </xf>
    <xf numFmtId="0" fontId="38" fillId="0" borderId="0" xfId="0" applyFont="1" applyAlignment="1" applyProtection="1">
      <alignment vertical="center"/>
      <protection hidden="1"/>
    </xf>
    <xf numFmtId="166" fontId="43" fillId="43" borderId="12" xfId="0" applyNumberFormat="1" applyFont="1" applyFill="1" applyBorder="1" applyAlignment="1" applyProtection="1">
      <alignment horizontal="center" vertical="center"/>
      <protection hidden="1"/>
    </xf>
    <xf numFmtId="166" fontId="39" fillId="13" borderId="12" xfId="0" applyNumberFormat="1" applyFont="1" applyFill="1" applyBorder="1" applyAlignment="1" applyProtection="1">
      <alignment horizontal="center" vertical="center"/>
      <protection hidden="1"/>
    </xf>
    <xf numFmtId="166" fontId="39" fillId="17" borderId="12" xfId="0" applyNumberFormat="1" applyFont="1" applyFill="1" applyBorder="1" applyAlignment="1" applyProtection="1">
      <alignment horizontal="center" vertical="center"/>
      <protection hidden="1"/>
    </xf>
    <xf numFmtId="10" fontId="46" fillId="17" borderId="12" xfId="0" applyNumberFormat="1" applyFont="1" applyFill="1" applyBorder="1" applyAlignment="1" applyProtection="1">
      <alignment horizontal="center" vertical="center" wrapText="1"/>
      <protection hidden="1"/>
    </xf>
    <xf numFmtId="4" fontId="39" fillId="6" borderId="0" xfId="0" applyNumberFormat="1" applyFont="1" applyFill="1" applyAlignment="1" applyProtection="1">
      <alignment horizontal="center" vertical="center" wrapText="1"/>
      <protection hidden="1"/>
    </xf>
    <xf numFmtId="4" fontId="40" fillId="6" borderId="10" xfId="0" applyNumberFormat="1" applyFont="1" applyFill="1" applyBorder="1" applyAlignment="1" applyProtection="1">
      <alignment horizontal="center" vertical="center" wrapText="1"/>
      <protection hidden="1"/>
    </xf>
    <xf numFmtId="4" fontId="39" fillId="6" borderId="10" xfId="0" applyNumberFormat="1" applyFont="1" applyFill="1" applyBorder="1" applyAlignment="1" applyProtection="1">
      <alignment horizontal="center" vertical="center" wrapText="1"/>
      <protection hidden="1"/>
    </xf>
    <xf numFmtId="166" fontId="38" fillId="18" borderId="12" xfId="0" applyNumberFormat="1" applyFont="1" applyFill="1" applyBorder="1" applyAlignment="1" applyProtection="1">
      <alignment horizontal="center" vertical="center" wrapText="1"/>
      <protection hidden="1"/>
    </xf>
    <xf numFmtId="166" fontId="38" fillId="0" borderId="10" xfId="0" applyNumberFormat="1" applyFont="1" applyBorder="1" applyAlignment="1" applyProtection="1">
      <alignment horizontal="center" vertical="center" wrapText="1"/>
      <protection hidden="1"/>
    </xf>
    <xf numFmtId="166" fontId="38" fillId="18" borderId="11" xfId="0" applyNumberFormat="1" applyFont="1" applyFill="1" applyBorder="1" applyAlignment="1" applyProtection="1">
      <alignment horizontal="center" vertical="center" wrapText="1"/>
      <protection hidden="1"/>
    </xf>
    <xf numFmtId="4" fontId="17" fillId="18" borderId="12" xfId="0" applyNumberFormat="1" applyFont="1" applyFill="1" applyBorder="1" applyAlignment="1" applyProtection="1">
      <alignment horizontal="left" vertical="center" wrapText="1" indent="1"/>
      <protection hidden="1"/>
    </xf>
    <xf numFmtId="4" fontId="38" fillId="0" borderId="0" xfId="0" applyNumberFormat="1" applyFont="1" applyAlignment="1" applyProtection="1">
      <alignment vertical="center"/>
      <protection hidden="1"/>
    </xf>
    <xf numFmtId="166" fontId="17" fillId="18" borderId="11" xfId="0" applyNumberFormat="1" applyFont="1" applyFill="1" applyBorder="1" applyAlignment="1" applyProtection="1">
      <alignment horizontal="center" vertical="center" wrapText="1"/>
      <protection hidden="1"/>
    </xf>
    <xf numFmtId="166" fontId="38" fillId="0" borderId="12" xfId="0" applyNumberFormat="1" applyFont="1" applyBorder="1" applyAlignment="1" applyProtection="1">
      <alignment horizontal="center" vertical="center"/>
      <protection hidden="1"/>
    </xf>
    <xf numFmtId="166" fontId="38" fillId="18" borderId="11" xfId="7" applyNumberFormat="1" applyFont="1" applyFill="1" applyBorder="1" applyAlignment="1" applyProtection="1">
      <alignment horizontal="center" vertical="center" wrapText="1"/>
      <protection hidden="1"/>
    </xf>
    <xf numFmtId="4" fontId="38" fillId="6" borderId="0" xfId="0" applyNumberFormat="1" applyFont="1" applyFill="1" applyAlignment="1" applyProtection="1">
      <alignment vertical="center"/>
      <protection hidden="1"/>
    </xf>
    <xf numFmtId="0" fontId="46" fillId="13" borderId="12" xfId="0" applyFont="1" applyFill="1" applyBorder="1" applyAlignment="1" applyProtection="1">
      <alignment horizontal="left" vertical="center" indent="1"/>
      <protection hidden="1"/>
    </xf>
    <xf numFmtId="0" fontId="38" fillId="0" borderId="12" xfId="0" applyFont="1" applyBorder="1" applyAlignment="1" applyProtection="1">
      <alignment horizontal="center" vertical="center" wrapText="1"/>
      <protection hidden="1"/>
    </xf>
    <xf numFmtId="0" fontId="46" fillId="13" borderId="12" xfId="0" applyFont="1" applyFill="1" applyBorder="1" applyAlignment="1" applyProtection="1">
      <alignment horizontal="left" vertical="center" wrapText="1" indent="1"/>
      <protection hidden="1"/>
    </xf>
    <xf numFmtId="4" fontId="32" fillId="6" borderId="0" xfId="0" applyNumberFormat="1" applyFont="1" applyFill="1" applyAlignment="1" applyProtection="1">
      <alignment vertical="center"/>
      <protection hidden="1"/>
    </xf>
    <xf numFmtId="0" fontId="46" fillId="6" borderId="12" xfId="0" applyFont="1" applyFill="1" applyBorder="1" applyAlignment="1" applyProtection="1">
      <alignment horizontal="center" vertical="center" wrapText="1"/>
      <protection hidden="1"/>
    </xf>
    <xf numFmtId="0" fontId="11" fillId="6" borderId="0" xfId="0" applyFont="1" applyFill="1" applyAlignment="1" applyProtection="1">
      <alignment vertical="center"/>
      <protection hidden="1"/>
    </xf>
    <xf numFmtId="0" fontId="11" fillId="0" borderId="0" xfId="0" applyFont="1" applyAlignment="1" applyProtection="1">
      <alignment vertical="center"/>
      <protection hidden="1"/>
    </xf>
    <xf numFmtId="0" fontId="45" fillId="0" borderId="0" xfId="0" applyFont="1" applyAlignment="1" applyProtection="1">
      <alignment vertical="center"/>
      <protection hidden="1"/>
    </xf>
    <xf numFmtId="0" fontId="1" fillId="0" borderId="0" xfId="0" applyFont="1" applyAlignment="1" applyProtection="1">
      <alignment horizontal="center"/>
      <protection hidden="1"/>
    </xf>
    <xf numFmtId="166" fontId="46" fillId="6" borderId="12" xfId="0" applyNumberFormat="1" applyFont="1" applyFill="1" applyBorder="1" applyAlignment="1" applyProtection="1">
      <alignment horizontal="center" vertical="center" wrapText="1"/>
      <protection hidden="1"/>
    </xf>
    <xf numFmtId="0" fontId="1" fillId="0" borderId="0" xfId="0" applyFont="1" applyProtection="1">
      <protection hidden="1"/>
    </xf>
    <xf numFmtId="0" fontId="10" fillId="6" borderId="0" xfId="0" applyFont="1" applyFill="1" applyProtection="1">
      <protection hidden="1"/>
    </xf>
    <xf numFmtId="0" fontId="11" fillId="6" borderId="0" xfId="0" applyFont="1" applyFill="1" applyProtection="1">
      <protection hidden="1"/>
    </xf>
    <xf numFmtId="0" fontId="1" fillId="6" borderId="0" xfId="0" applyFont="1" applyFill="1" applyProtection="1">
      <protection hidden="1"/>
    </xf>
    <xf numFmtId="0" fontId="64" fillId="0" borderId="0" xfId="0" applyFont="1" applyAlignment="1" applyProtection="1">
      <alignment horizontal="center" vertical="center" wrapText="1"/>
      <protection hidden="1"/>
    </xf>
    <xf numFmtId="172" fontId="0" fillId="0" borderId="0" xfId="0" applyNumberFormat="1"/>
    <xf numFmtId="0" fontId="7" fillId="2" borderId="1" xfId="0" applyFont="1" applyFill="1" applyBorder="1" applyAlignment="1">
      <alignment horizontal="left" vertical="center" wrapText="1"/>
    </xf>
    <xf numFmtId="0" fontId="7" fillId="2" borderId="0" xfId="0" applyFont="1" applyFill="1" applyAlignment="1">
      <alignment horizontal="left" vertical="center" wrapText="1"/>
    </xf>
    <xf numFmtId="0" fontId="7" fillId="3" borderId="1" xfId="0" applyFont="1" applyFill="1" applyBorder="1" applyAlignment="1">
      <alignment horizontal="left" vertical="center" wrapText="1"/>
    </xf>
    <xf numFmtId="0" fontId="7" fillId="3" borderId="0" xfId="0" applyFont="1" applyFill="1" applyAlignment="1">
      <alignment horizontal="left" vertical="center" wrapText="1"/>
    </xf>
    <xf numFmtId="0" fontId="9" fillId="5" borderId="3" xfId="0" applyFont="1" applyFill="1" applyBorder="1" applyAlignment="1">
      <alignment horizontal="center" vertical="center" wrapText="1"/>
    </xf>
    <xf numFmtId="0" fontId="9" fillId="5" borderId="0" xfId="0" applyFont="1" applyFill="1" applyAlignment="1">
      <alignment horizontal="center" vertical="center" wrapText="1"/>
    </xf>
    <xf numFmtId="0" fontId="8" fillId="4" borderId="1" xfId="0" applyFont="1" applyFill="1" applyBorder="1" applyAlignment="1">
      <alignment horizontal="left" vertical="center" wrapText="1"/>
    </xf>
    <xf numFmtId="0" fontId="8" fillId="4" borderId="0" xfId="0" applyFont="1" applyFill="1" applyAlignment="1">
      <alignment horizontal="left" vertical="center" wrapText="1"/>
    </xf>
    <xf numFmtId="0" fontId="10" fillId="6" borderId="0" xfId="0" applyFont="1" applyFill="1" applyAlignment="1">
      <alignment horizontal="left" vertical="center" wrapText="1"/>
    </xf>
    <xf numFmtId="0" fontId="16" fillId="6" borderId="0" xfId="0" applyFont="1" applyFill="1" applyAlignment="1">
      <alignment horizontal="center" vertical="center"/>
    </xf>
    <xf numFmtId="0" fontId="11" fillId="7" borderId="0" xfId="0" applyFont="1" applyFill="1" applyAlignment="1">
      <alignment horizontal="left" vertical="center" wrapText="1"/>
    </xf>
    <xf numFmtId="0" fontId="12" fillId="6" borderId="0" xfId="2" applyFill="1" applyAlignment="1">
      <alignment horizontal="left" vertical="center"/>
    </xf>
    <xf numFmtId="0" fontId="12" fillId="6" borderId="0" xfId="2" applyFill="1" applyAlignment="1">
      <alignment vertical="center"/>
    </xf>
    <xf numFmtId="0" fontId="14" fillId="6" borderId="0" xfId="0" applyFont="1" applyFill="1" applyAlignment="1">
      <alignment horizontal="left" vertical="center" wrapText="1"/>
    </xf>
    <xf numFmtId="0" fontId="11" fillId="6" borderId="0" xfId="0" applyFont="1" applyFill="1" applyAlignment="1">
      <alignment horizontal="left" vertical="center" wrapText="1"/>
    </xf>
    <xf numFmtId="0" fontId="15" fillId="6" borderId="0" xfId="0" applyFont="1" applyFill="1" applyAlignment="1">
      <alignment horizontal="left" vertical="center" wrapText="1"/>
    </xf>
    <xf numFmtId="0" fontId="10" fillId="6" borderId="0" xfId="0" applyFont="1" applyFill="1" applyAlignment="1">
      <alignment horizontal="left" vertical="center"/>
    </xf>
    <xf numFmtId="0" fontId="0" fillId="6" borderId="0" xfId="0" applyFill="1" applyAlignment="1">
      <alignment vertical="center"/>
    </xf>
    <xf numFmtId="0" fontId="21" fillId="6" borderId="0" xfId="0" applyFont="1" applyFill="1" applyAlignment="1">
      <alignment horizontal="center" vertical="center"/>
    </xf>
    <xf numFmtId="0" fontId="19" fillId="41" borderId="9" xfId="0" applyFont="1" applyFill="1" applyBorder="1" applyAlignment="1">
      <alignment horizontal="left" vertical="center" wrapText="1"/>
    </xf>
    <xf numFmtId="0" fontId="18" fillId="12" borderId="8" xfId="0" applyFont="1" applyFill="1" applyBorder="1" applyAlignment="1">
      <alignment vertical="center"/>
    </xf>
    <xf numFmtId="0" fontId="18" fillId="12" borderId="7" xfId="0" applyFont="1" applyFill="1" applyBorder="1" applyAlignment="1">
      <alignment vertical="center"/>
    </xf>
    <xf numFmtId="0" fontId="19" fillId="6" borderId="6" xfId="0" applyFont="1" applyFill="1" applyBorder="1" applyAlignment="1">
      <alignment horizontal="left" vertical="center" wrapText="1"/>
    </xf>
    <xf numFmtId="0" fontId="18" fillId="6" borderId="5" xfId="0" applyFont="1" applyFill="1" applyBorder="1" applyAlignment="1">
      <alignment vertical="center"/>
    </xf>
    <xf numFmtId="0" fontId="18" fillId="6" borderId="4" xfId="0" applyFont="1" applyFill="1" applyBorder="1" applyAlignment="1">
      <alignment vertical="center"/>
    </xf>
    <xf numFmtId="0" fontId="11" fillId="9" borderId="12" xfId="0" applyFont="1" applyFill="1" applyBorder="1" applyAlignment="1" applyProtection="1">
      <alignment horizontal="left" vertical="center" wrapText="1" indent="1"/>
      <protection locked="0"/>
    </xf>
    <xf numFmtId="0" fontId="29" fillId="13" borderId="0" xfId="3" applyFont="1" applyFill="1" applyAlignment="1" applyProtection="1">
      <alignment horizontal="left" vertical="center"/>
      <protection locked="0"/>
    </xf>
    <xf numFmtId="0" fontId="24" fillId="18" borderId="0" xfId="0" applyFont="1" applyFill="1" applyAlignment="1" applyProtection="1">
      <alignment horizontal="center" vertical="center" wrapText="1"/>
      <protection locked="0"/>
    </xf>
    <xf numFmtId="0" fontId="24" fillId="45" borderId="0" xfId="0" applyFont="1" applyFill="1" applyAlignment="1">
      <alignment horizontal="left" vertical="center" wrapText="1"/>
    </xf>
    <xf numFmtId="0" fontId="11" fillId="6" borderId="0" xfId="0" applyFont="1" applyFill="1" applyAlignment="1">
      <alignment horizontal="left" vertical="center"/>
    </xf>
    <xf numFmtId="0" fontId="24" fillId="18" borderId="0" xfId="0" applyFont="1" applyFill="1" applyAlignment="1">
      <alignment horizontal="center" vertical="center" wrapText="1"/>
    </xf>
    <xf numFmtId="0" fontId="11" fillId="8" borderId="11" xfId="0" applyFont="1" applyFill="1" applyBorder="1" applyAlignment="1" applyProtection="1">
      <alignment horizontal="left" vertical="center"/>
      <protection locked="0"/>
    </xf>
    <xf numFmtId="0" fontId="11" fillId="8" borderId="21" xfId="0" applyFont="1" applyFill="1" applyBorder="1" applyAlignment="1" applyProtection="1">
      <alignment horizontal="left" vertical="center"/>
      <protection locked="0"/>
    </xf>
    <xf numFmtId="0" fontId="11" fillId="8" borderId="10" xfId="0" applyFont="1" applyFill="1" applyBorder="1" applyAlignment="1" applyProtection="1">
      <alignment horizontal="left" vertical="center"/>
      <protection locked="0"/>
    </xf>
    <xf numFmtId="0" fontId="23" fillId="6" borderId="14" xfId="0" applyFont="1" applyFill="1" applyBorder="1" applyAlignment="1">
      <alignment horizontal="center" vertical="center"/>
    </xf>
    <xf numFmtId="0" fontId="23" fillId="6" borderId="13" xfId="0" applyFont="1" applyFill="1" applyBorder="1" applyAlignment="1">
      <alignment horizontal="center" vertical="center"/>
    </xf>
    <xf numFmtId="0" fontId="23" fillId="6" borderId="0" xfId="0" applyFont="1" applyFill="1" applyAlignment="1">
      <alignment horizontal="center" vertical="center"/>
    </xf>
    <xf numFmtId="0" fontId="11" fillId="6" borderId="0" xfId="0" applyFont="1" applyFill="1" applyAlignment="1" applyProtection="1">
      <alignment horizontal="left" vertical="center" wrapText="1"/>
      <protection locked="0"/>
    </xf>
    <xf numFmtId="0" fontId="23" fillId="8" borderId="12" xfId="0" applyFont="1" applyFill="1" applyBorder="1" applyAlignment="1" applyProtection="1">
      <alignment horizontal="left" vertical="center"/>
      <protection locked="0"/>
    </xf>
    <xf numFmtId="0" fontId="11" fillId="6" borderId="13" xfId="0" applyFont="1" applyFill="1" applyBorder="1" applyAlignment="1">
      <alignment horizontal="left" vertical="center" wrapText="1"/>
    </xf>
    <xf numFmtId="0" fontId="11" fillId="6" borderId="0" xfId="0" applyFont="1" applyFill="1" applyAlignment="1">
      <alignment horizontal="right" vertical="center"/>
    </xf>
    <xf numFmtId="0" fontId="11" fillId="6" borderId="13" xfId="0" applyFont="1" applyFill="1" applyBorder="1" applyAlignment="1">
      <alignment horizontal="right" vertical="center"/>
    </xf>
    <xf numFmtId="0" fontId="11" fillId="8" borderId="11" xfId="0" applyFont="1" applyFill="1" applyBorder="1" applyAlignment="1" applyProtection="1">
      <alignment horizontal="left" vertical="center" wrapText="1"/>
      <protection locked="0"/>
    </xf>
    <xf numFmtId="0" fontId="11" fillId="8" borderId="21" xfId="0" applyFont="1" applyFill="1" applyBorder="1" applyAlignment="1" applyProtection="1">
      <alignment horizontal="left" vertical="center" wrapText="1"/>
      <protection locked="0"/>
    </xf>
    <xf numFmtId="0" fontId="11" fillId="8" borderId="10" xfId="0" applyFont="1" applyFill="1" applyBorder="1" applyAlignment="1" applyProtection="1">
      <alignment horizontal="left" vertical="center" wrapText="1"/>
      <protection locked="0"/>
    </xf>
    <xf numFmtId="0" fontId="11" fillId="6" borderId="0" xfId="0" applyFont="1" applyFill="1" applyAlignment="1">
      <alignment horizontal="left" vertical="center" indent="7"/>
    </xf>
    <xf numFmtId="0" fontId="29" fillId="13" borderId="0" xfId="3" applyFont="1" applyFill="1" applyAlignment="1">
      <alignment horizontal="left" vertical="center" wrapText="1"/>
    </xf>
    <xf numFmtId="0" fontId="23" fillId="6" borderId="0" xfId="0" applyFont="1" applyFill="1" applyAlignment="1">
      <alignment horizontal="left" vertical="center" wrapText="1"/>
    </xf>
    <xf numFmtId="0" fontId="23" fillId="6" borderId="13" xfId="0" applyFont="1" applyFill="1" applyBorder="1" applyAlignment="1">
      <alignment horizontal="left" vertical="center" wrapText="1"/>
    </xf>
    <xf numFmtId="0" fontId="23" fillId="8" borderId="12" xfId="0" applyFont="1" applyFill="1" applyBorder="1" applyAlignment="1" applyProtection="1">
      <alignment horizontal="left" vertical="center" wrapText="1"/>
      <protection locked="0"/>
    </xf>
    <xf numFmtId="0" fontId="22" fillId="6" borderId="0" xfId="0" applyFont="1" applyFill="1" applyAlignment="1">
      <alignment horizontal="left" vertical="center"/>
    </xf>
    <xf numFmtId="0" fontId="11" fillId="6" borderId="0" xfId="0" applyFont="1" applyFill="1" applyAlignment="1" applyProtection="1">
      <alignment horizontal="left" vertical="center"/>
      <protection locked="0"/>
    </xf>
    <xf numFmtId="0" fontId="11" fillId="8" borderId="12" xfId="0" applyFont="1" applyFill="1" applyBorder="1" applyAlignment="1" applyProtection="1">
      <alignment horizontal="left" vertical="center" wrapText="1"/>
      <protection locked="0"/>
    </xf>
    <xf numFmtId="0" fontId="23" fillId="6" borderId="0" xfId="0" applyFont="1" applyFill="1" applyAlignment="1">
      <alignment horizontal="left" vertical="center"/>
    </xf>
    <xf numFmtId="0" fontId="11" fillId="6" borderId="0" xfId="0" applyFont="1" applyFill="1" applyAlignment="1">
      <alignment horizontal="left" vertical="center" wrapText="1" indent="9"/>
    </xf>
    <xf numFmtId="0" fontId="0" fillId="0" borderId="13" xfId="0" applyBorder="1" applyAlignment="1">
      <alignment horizontal="left" vertical="center" wrapText="1" indent="9"/>
    </xf>
    <xf numFmtId="0" fontId="29" fillId="18" borderId="0" xfId="3" applyFont="1" applyFill="1" applyAlignment="1">
      <alignment horizontal="left" vertical="center"/>
    </xf>
    <xf numFmtId="0" fontId="12" fillId="9" borderId="11" xfId="2" applyFill="1" applyBorder="1" applyAlignment="1" applyProtection="1">
      <alignment horizontal="left" vertical="center" wrapText="1"/>
      <protection locked="0"/>
    </xf>
    <xf numFmtId="0" fontId="11" fillId="9" borderId="21" xfId="0" applyFont="1" applyFill="1" applyBorder="1" applyAlignment="1" applyProtection="1">
      <alignment horizontal="left" vertical="center" wrapText="1"/>
      <protection locked="0"/>
    </xf>
    <xf numFmtId="0" fontId="11" fillId="9" borderId="10" xfId="0" applyFont="1" applyFill="1" applyBorder="1" applyAlignment="1" applyProtection="1">
      <alignment horizontal="left" vertical="center" wrapText="1"/>
      <protection locked="0"/>
    </xf>
    <xf numFmtId="0" fontId="14" fillId="6" borderId="0" xfId="0" applyFont="1" applyFill="1" applyAlignment="1" applyProtection="1">
      <alignment horizontal="left" vertical="center"/>
      <protection locked="0"/>
    </xf>
    <xf numFmtId="0" fontId="11" fillId="9" borderId="11" xfId="0" applyFont="1" applyFill="1" applyBorder="1" applyAlignment="1" applyProtection="1">
      <alignment horizontal="left" vertical="center"/>
      <protection locked="0"/>
    </xf>
    <xf numFmtId="0" fontId="11" fillId="9" borderId="21" xfId="0" applyFont="1" applyFill="1" applyBorder="1" applyAlignment="1" applyProtection="1">
      <alignment horizontal="left" vertical="center"/>
      <protection locked="0"/>
    </xf>
    <xf numFmtId="0" fontId="11" fillId="9" borderId="10" xfId="0" applyFont="1" applyFill="1" applyBorder="1" applyAlignment="1" applyProtection="1">
      <alignment horizontal="left" vertical="center"/>
      <protection locked="0"/>
    </xf>
    <xf numFmtId="0" fontId="14" fillId="6" borderId="0" xfId="0" applyFont="1" applyFill="1" applyAlignment="1" applyProtection="1">
      <alignment horizontal="center" vertical="center"/>
      <protection locked="0"/>
    </xf>
    <xf numFmtId="0" fontId="23" fillId="8" borderId="11" xfId="0" applyFont="1" applyFill="1" applyBorder="1" applyAlignment="1" applyProtection="1">
      <alignment horizontal="left" vertical="center"/>
      <protection locked="0"/>
    </xf>
    <xf numFmtId="0" fontId="23" fillId="8" borderId="10" xfId="0" applyFont="1" applyFill="1" applyBorder="1" applyAlignment="1" applyProtection="1">
      <alignment horizontal="left" vertical="center"/>
      <protection locked="0"/>
    </xf>
    <xf numFmtId="0" fontId="23" fillId="8" borderId="11" xfId="0" applyFont="1" applyFill="1" applyBorder="1" applyAlignment="1" applyProtection="1">
      <alignment horizontal="left" vertical="center" wrapText="1"/>
      <protection locked="0"/>
    </xf>
    <xf numFmtId="0" fontId="23" fillId="8" borderId="21" xfId="0" applyFont="1" applyFill="1" applyBorder="1" applyAlignment="1" applyProtection="1">
      <alignment horizontal="left" vertical="center" wrapText="1"/>
      <protection locked="0"/>
    </xf>
    <xf numFmtId="0" fontId="23" fillId="8" borderId="10" xfId="0" applyFont="1" applyFill="1" applyBorder="1" applyAlignment="1" applyProtection="1">
      <alignment horizontal="left" vertical="center" wrapText="1"/>
      <protection locked="0"/>
    </xf>
    <xf numFmtId="0" fontId="11" fillId="6" borderId="11" xfId="0" applyFont="1" applyFill="1" applyBorder="1" applyAlignment="1">
      <alignment horizontal="left" vertical="center" wrapText="1"/>
    </xf>
    <xf numFmtId="0" fontId="11" fillId="6" borderId="10" xfId="0" applyFont="1" applyFill="1" applyBorder="1" applyAlignment="1">
      <alignment horizontal="left" vertical="center" wrapText="1"/>
    </xf>
    <xf numFmtId="0" fontId="29" fillId="33" borderId="0" xfId="0" applyFont="1" applyFill="1" applyAlignment="1">
      <alignment horizontal="center" vertical="center"/>
    </xf>
    <xf numFmtId="0" fontId="11" fillId="6" borderId="0" xfId="0" applyFont="1" applyFill="1" applyAlignment="1">
      <alignment horizontal="right" vertical="center" indent="1"/>
    </xf>
    <xf numFmtId="0" fontId="23" fillId="0" borderId="14" xfId="0" applyFont="1" applyBorder="1" applyAlignment="1">
      <alignment horizontal="left" vertical="center" wrapText="1"/>
    </xf>
    <xf numFmtId="0" fontId="23" fillId="0" borderId="13" xfId="0" applyFont="1" applyBorder="1" applyAlignment="1">
      <alignment horizontal="left" vertical="center" wrapText="1"/>
    </xf>
    <xf numFmtId="0" fontId="11" fillId="6" borderId="0" xfId="0" applyFont="1" applyFill="1" applyAlignment="1">
      <alignment horizontal="left" vertical="center" indent="2"/>
    </xf>
    <xf numFmtId="0" fontId="11" fillId="9" borderId="11" xfId="0" applyFont="1" applyFill="1" applyBorder="1" applyAlignment="1" applyProtection="1">
      <alignment horizontal="left" vertical="center" wrapText="1"/>
      <protection locked="0"/>
    </xf>
    <xf numFmtId="0" fontId="24" fillId="33" borderId="0" xfId="0" applyFont="1" applyFill="1" applyAlignment="1">
      <alignment horizontal="center" vertical="center" wrapText="1"/>
    </xf>
    <xf numFmtId="0" fontId="14" fillId="6" borderId="0" xfId="0" applyFont="1" applyFill="1" applyAlignment="1">
      <alignment horizontal="center" vertical="center"/>
    </xf>
    <xf numFmtId="0" fontId="11" fillId="6" borderId="13" xfId="0" applyFont="1" applyFill="1" applyBorder="1" applyAlignment="1">
      <alignment horizontal="left" vertical="center"/>
    </xf>
    <xf numFmtId="0" fontId="29" fillId="13" borderId="0" xfId="3" applyFont="1" applyFill="1" applyAlignment="1">
      <alignment horizontal="left" vertical="center"/>
    </xf>
    <xf numFmtId="0" fontId="11" fillId="8" borderId="12" xfId="0" applyFont="1" applyFill="1" applyBorder="1" applyAlignment="1" applyProtection="1">
      <alignment horizontal="left" vertical="center"/>
      <protection locked="0"/>
    </xf>
    <xf numFmtId="0" fontId="11" fillId="6" borderId="13" xfId="0" applyFont="1" applyFill="1" applyBorder="1" applyAlignment="1">
      <alignment horizontal="right" vertical="center" indent="1"/>
    </xf>
    <xf numFmtId="0" fontId="23" fillId="6" borderId="14" xfId="0" applyFont="1" applyFill="1" applyBorder="1" applyAlignment="1">
      <alignment horizontal="left" vertical="center" indent="3"/>
    </xf>
    <xf numFmtId="0" fontId="23" fillId="6" borderId="13" xfId="0" applyFont="1" applyFill="1" applyBorder="1" applyAlignment="1">
      <alignment horizontal="left" vertical="center" indent="3"/>
    </xf>
    <xf numFmtId="0" fontId="23" fillId="6" borderId="0" xfId="0" applyFont="1" applyFill="1" applyAlignment="1">
      <alignment horizontal="left" vertical="center" indent="3"/>
    </xf>
    <xf numFmtId="0" fontId="23" fillId="0" borderId="0" xfId="0" applyFont="1" applyAlignment="1">
      <alignment horizontal="left" vertical="center"/>
    </xf>
    <xf numFmtId="0" fontId="31" fillId="33" borderId="0" xfId="0" applyFont="1" applyFill="1" applyAlignment="1">
      <alignment horizontal="center" vertical="center" wrapText="1"/>
    </xf>
    <xf numFmtId="0" fontId="23" fillId="6" borderId="13" xfId="0" applyFont="1" applyFill="1" applyBorder="1" applyAlignment="1">
      <alignment horizontal="left" vertical="center"/>
    </xf>
    <xf numFmtId="0" fontId="23" fillId="0" borderId="14" xfId="0" applyFont="1" applyBorder="1" applyAlignment="1">
      <alignment horizontal="left" vertical="center" wrapText="1" indent="1"/>
    </xf>
    <xf numFmtId="0" fontId="23" fillId="0" borderId="13" xfId="0" applyFont="1" applyBorder="1" applyAlignment="1">
      <alignment horizontal="left" vertical="center" wrapText="1" indent="1"/>
    </xf>
    <xf numFmtId="0" fontId="23" fillId="6" borderId="0" xfId="0" applyFont="1" applyFill="1" applyAlignment="1">
      <alignment horizontal="left" vertical="center" wrapText="1" indent="1"/>
    </xf>
    <xf numFmtId="0" fontId="23" fillId="6" borderId="13" xfId="0" applyFont="1" applyFill="1" applyBorder="1" applyAlignment="1">
      <alignment horizontal="left" vertical="center" wrapText="1" indent="1"/>
    </xf>
    <xf numFmtId="0" fontId="30" fillId="8" borderId="11" xfId="2" applyNumberFormat="1" applyFont="1" applyFill="1" applyBorder="1" applyAlignment="1" applyProtection="1">
      <alignment horizontal="left" vertical="center" wrapText="1"/>
      <protection locked="0"/>
    </xf>
    <xf numFmtId="0" fontId="30" fillId="8" borderId="21" xfId="2" applyNumberFormat="1" applyFont="1" applyFill="1" applyBorder="1" applyAlignment="1" applyProtection="1">
      <alignment horizontal="left" vertical="center" wrapText="1"/>
      <protection locked="0"/>
    </xf>
    <xf numFmtId="0" fontId="30" fillId="8" borderId="10" xfId="2" applyNumberFormat="1" applyFont="1" applyFill="1" applyBorder="1" applyAlignment="1" applyProtection="1">
      <alignment horizontal="left" vertical="center" wrapText="1"/>
      <protection locked="0"/>
    </xf>
    <xf numFmtId="0" fontId="11" fillId="6" borderId="14" xfId="0" applyFont="1" applyFill="1" applyBorder="1" applyAlignment="1">
      <alignment horizontal="center" vertical="center"/>
    </xf>
    <xf numFmtId="0" fontId="11" fillId="6" borderId="13" xfId="0" applyFont="1" applyFill="1" applyBorder="1" applyAlignment="1">
      <alignment horizontal="center" vertical="center"/>
    </xf>
    <xf numFmtId="0" fontId="23" fillId="0" borderId="13" xfId="0" applyFont="1" applyBorder="1" applyAlignment="1">
      <alignment horizontal="left" vertical="center"/>
    </xf>
    <xf numFmtId="0" fontId="14" fillId="6" borderId="0" xfId="0" applyFont="1" applyFill="1" applyAlignment="1">
      <alignment horizontal="left" vertical="center"/>
    </xf>
    <xf numFmtId="0" fontId="12" fillId="8" borderId="11" xfId="2" applyNumberFormat="1" applyFill="1" applyBorder="1" applyAlignment="1" applyProtection="1">
      <alignment horizontal="left" vertical="center" wrapText="1"/>
      <protection locked="0"/>
    </xf>
    <xf numFmtId="0" fontId="24" fillId="46" borderId="0" xfId="0" applyFont="1" applyFill="1" applyAlignment="1">
      <alignment horizontal="left" vertical="center" wrapText="1"/>
    </xf>
    <xf numFmtId="0" fontId="10" fillId="33" borderId="11" xfId="0" applyFont="1" applyFill="1" applyBorder="1" applyAlignment="1">
      <alignment horizontal="center" vertical="center"/>
    </xf>
    <xf numFmtId="0" fontId="10" fillId="33" borderId="21" xfId="0" applyFont="1" applyFill="1" applyBorder="1" applyAlignment="1">
      <alignment horizontal="center" vertical="center"/>
    </xf>
    <xf numFmtId="0" fontId="10" fillId="33" borderId="10" xfId="0" applyFont="1" applyFill="1" applyBorder="1" applyAlignment="1">
      <alignment horizontal="center" vertical="center"/>
    </xf>
    <xf numFmtId="0" fontId="24" fillId="6" borderId="0" xfId="0" applyFont="1" applyFill="1" applyAlignment="1">
      <alignment horizontal="left" vertical="center"/>
    </xf>
    <xf numFmtId="0" fontId="0" fillId="0" borderId="0" xfId="0" applyAlignment="1">
      <alignment horizontal="left" vertical="center"/>
    </xf>
    <xf numFmtId="0" fontId="29" fillId="18" borderId="0" xfId="0" applyFont="1" applyFill="1" applyAlignment="1">
      <alignment horizontal="center" vertical="center"/>
    </xf>
    <xf numFmtId="0" fontId="11" fillId="6" borderId="14" xfId="0" applyFont="1" applyFill="1" applyBorder="1" applyAlignment="1">
      <alignment horizontal="left" vertical="center" indent="2"/>
    </xf>
    <xf numFmtId="0" fontId="11" fillId="6" borderId="13" xfId="0" applyFont="1" applyFill="1" applyBorder="1" applyAlignment="1">
      <alignment horizontal="left" vertical="center" indent="2"/>
    </xf>
    <xf numFmtId="0" fontId="11" fillId="6" borderId="21" xfId="2" applyNumberFormat="1" applyFont="1" applyFill="1" applyBorder="1" applyAlignment="1" applyProtection="1">
      <alignment horizontal="left" vertical="center" wrapText="1"/>
    </xf>
    <xf numFmtId="0" fontId="11" fillId="6" borderId="10" xfId="2" applyNumberFormat="1" applyFont="1" applyFill="1" applyBorder="1" applyAlignment="1" applyProtection="1">
      <alignment horizontal="left" vertical="center" wrapText="1"/>
    </xf>
    <xf numFmtId="0" fontId="35" fillId="44" borderId="0" xfId="3" applyFont="1" applyFill="1" applyAlignment="1">
      <alignment horizontal="center" vertical="center" wrapText="1"/>
    </xf>
    <xf numFmtId="0" fontId="11" fillId="0" borderId="0" xfId="0" applyFont="1" applyAlignment="1" applyProtection="1">
      <alignment vertical="center"/>
      <protection locked="0"/>
    </xf>
    <xf numFmtId="0" fontId="11" fillId="14" borderId="11" xfId="0" applyFont="1" applyFill="1" applyBorder="1" applyAlignment="1" applyProtection="1">
      <alignment horizontal="left" vertical="center" wrapText="1"/>
      <protection locked="0"/>
    </xf>
    <xf numFmtId="0" fontId="11" fillId="14" borderId="10" xfId="0" applyFont="1" applyFill="1" applyBorder="1" applyAlignment="1" applyProtection="1">
      <alignment horizontal="left" vertical="center" wrapText="1"/>
      <protection locked="0"/>
    </xf>
    <xf numFmtId="0" fontId="11" fillId="14" borderId="12" xfId="0" applyFont="1" applyFill="1" applyBorder="1" applyAlignment="1" applyProtection="1">
      <alignment horizontal="left" vertical="center" wrapText="1"/>
      <protection locked="0"/>
    </xf>
    <xf numFmtId="0" fontId="32" fillId="6" borderId="14" xfId="0" applyFont="1" applyFill="1" applyBorder="1" applyAlignment="1">
      <alignment horizontal="left" vertical="center" wrapText="1"/>
    </xf>
    <xf numFmtId="0" fontId="0" fillId="0" borderId="0" xfId="0" applyAlignment="1">
      <alignment vertical="center"/>
    </xf>
    <xf numFmtId="0" fontId="11" fillId="6" borderId="14" xfId="0" applyFont="1" applyFill="1" applyBorder="1" applyAlignment="1">
      <alignment horizontal="left" vertical="center" indent="3"/>
    </xf>
    <xf numFmtId="0" fontId="11" fillId="6" borderId="13" xfId="0" applyFont="1" applyFill="1" applyBorder="1" applyAlignment="1">
      <alignment horizontal="left" vertical="center" indent="3"/>
    </xf>
    <xf numFmtId="0" fontId="34" fillId="13" borderId="0" xfId="0" applyFont="1" applyFill="1" applyAlignment="1">
      <alignment horizontal="left" vertical="center" wrapText="1"/>
    </xf>
    <xf numFmtId="0" fontId="11" fillId="9" borderId="12" xfId="0" applyFont="1" applyFill="1" applyBorder="1" applyAlignment="1" applyProtection="1">
      <alignment horizontal="left" vertical="center" wrapText="1"/>
      <protection locked="0"/>
    </xf>
    <xf numFmtId="0" fontId="29" fillId="10" borderId="0" xfId="0" applyFont="1" applyFill="1" applyAlignment="1">
      <alignment horizontal="center" vertical="center"/>
    </xf>
    <xf numFmtId="0" fontId="11" fillId="6" borderId="0" xfId="0" applyFont="1" applyFill="1" applyAlignment="1">
      <alignment horizontal="left" vertical="center" indent="3"/>
    </xf>
    <xf numFmtId="0" fontId="24" fillId="24" borderId="0" xfId="0" applyFont="1" applyFill="1" applyAlignment="1">
      <alignment horizontal="center" vertical="center" wrapText="1"/>
    </xf>
    <xf numFmtId="0" fontId="22" fillId="6" borderId="0" xfId="0" applyFont="1" applyFill="1" applyAlignment="1" applyProtection="1">
      <alignment horizontal="left" vertical="center"/>
      <protection locked="0"/>
    </xf>
    <xf numFmtId="0" fontId="10" fillId="6" borderId="0" xfId="0" applyFont="1" applyFill="1" applyAlignment="1" applyProtection="1">
      <alignment horizontal="left" vertical="center"/>
      <protection locked="0"/>
    </xf>
    <xf numFmtId="0" fontId="4" fillId="17" borderId="0" xfId="0" applyFont="1" applyFill="1" applyAlignment="1">
      <alignment horizontal="center" vertical="top"/>
    </xf>
    <xf numFmtId="0" fontId="4" fillId="15" borderId="0" xfId="0" applyFont="1" applyFill="1" applyAlignment="1">
      <alignment horizontal="center" vertical="top"/>
    </xf>
    <xf numFmtId="0" fontId="4" fillId="16" borderId="0" xfId="0" applyFont="1" applyFill="1" applyAlignment="1">
      <alignment horizontal="center" vertical="top"/>
    </xf>
    <xf numFmtId="0" fontId="4" fillId="13" borderId="0" xfId="0" applyFont="1" applyFill="1" applyAlignment="1">
      <alignment horizontal="center" vertical="top"/>
    </xf>
    <xf numFmtId="0" fontId="0" fillId="0" borderId="12" xfId="0" applyBorder="1" applyAlignment="1">
      <alignment horizontal="center" vertical="top"/>
    </xf>
    <xf numFmtId="0" fontId="10" fillId="35" borderId="11" xfId="0" applyFont="1" applyFill="1" applyBorder="1" applyAlignment="1">
      <alignment horizontal="center" vertical="center" wrapText="1"/>
    </xf>
    <xf numFmtId="0" fontId="10" fillId="35" borderId="10" xfId="0" applyFont="1" applyFill="1" applyBorder="1" applyAlignment="1">
      <alignment horizontal="center" vertical="center" wrapText="1"/>
    </xf>
    <xf numFmtId="0" fontId="38" fillId="0" borderId="12" xfId="0" applyFont="1" applyBorder="1" applyAlignment="1" applyProtection="1">
      <alignment horizontal="center" vertical="center" wrapText="1"/>
      <protection locked="0"/>
    </xf>
    <xf numFmtId="4" fontId="39" fillId="33" borderId="11" xfId="0" applyNumberFormat="1" applyFont="1" applyFill="1" applyBorder="1" applyAlignment="1">
      <alignment horizontal="left" vertical="center" wrapText="1" indent="1"/>
    </xf>
    <xf numFmtId="4" fontId="39" fillId="33" borderId="10" xfId="0" applyNumberFormat="1" applyFont="1" applyFill="1" applyBorder="1" applyAlignment="1">
      <alignment horizontal="left" vertical="center" wrapText="1" indent="1"/>
    </xf>
    <xf numFmtId="4" fontId="43" fillId="43" borderId="11" xfId="0" applyNumberFormat="1" applyFont="1" applyFill="1" applyBorder="1" applyAlignment="1">
      <alignment horizontal="left" vertical="center" wrapText="1" indent="1"/>
    </xf>
    <xf numFmtId="4" fontId="43" fillId="43" borderId="10" xfId="0" applyNumberFormat="1" applyFont="1" applyFill="1" applyBorder="1" applyAlignment="1">
      <alignment horizontal="left" vertical="center" wrapText="1" indent="1"/>
    </xf>
    <xf numFmtId="4" fontId="43" fillId="43" borderId="11" xfId="0" applyNumberFormat="1" applyFont="1" applyFill="1" applyBorder="1" applyAlignment="1">
      <alignment horizontal="left" vertical="center" indent="1"/>
    </xf>
    <xf numFmtId="4" fontId="43" fillId="43" borderId="10" xfId="0" applyNumberFormat="1" applyFont="1" applyFill="1" applyBorder="1" applyAlignment="1">
      <alignment horizontal="left" vertical="center" indent="1"/>
    </xf>
    <xf numFmtId="4" fontId="39" fillId="13" borderId="11" xfId="0" applyNumberFormat="1" applyFont="1" applyFill="1" applyBorder="1" applyAlignment="1">
      <alignment horizontal="left" vertical="center" wrapText="1" indent="1"/>
    </xf>
    <xf numFmtId="4" fontId="39" fillId="13" borderId="10" xfId="0" applyNumberFormat="1" applyFont="1" applyFill="1" applyBorder="1" applyAlignment="1">
      <alignment horizontal="left" vertical="center" wrapText="1" indent="1"/>
    </xf>
    <xf numFmtId="0" fontId="46" fillId="13" borderId="52" xfId="0" applyFont="1" applyFill="1" applyBorder="1" applyAlignment="1" applyProtection="1">
      <alignment horizontal="left" vertical="center" wrapText="1" indent="1"/>
      <protection locked="0"/>
    </xf>
    <xf numFmtId="0" fontId="46" fillId="13" borderId="22" xfId="0" applyFont="1" applyFill="1" applyBorder="1" applyAlignment="1" applyProtection="1">
      <alignment horizontal="left" vertical="center" wrapText="1" indent="1"/>
      <protection locked="0"/>
    </xf>
    <xf numFmtId="4" fontId="39" fillId="13" borderId="11" xfId="0" applyNumberFormat="1" applyFont="1" applyFill="1" applyBorder="1" applyAlignment="1">
      <alignment horizontal="center" vertical="center" wrapText="1"/>
    </xf>
    <xf numFmtId="4" fontId="39" fillId="13" borderId="21" xfId="0" applyNumberFormat="1" applyFont="1" applyFill="1" applyBorder="1" applyAlignment="1">
      <alignment horizontal="center" vertical="center" wrapText="1"/>
    </xf>
    <xf numFmtId="4" fontId="39" fillId="13" borderId="10" xfId="0" applyNumberFormat="1" applyFont="1" applyFill="1" applyBorder="1" applyAlignment="1">
      <alignment horizontal="center" vertical="center" wrapText="1"/>
    </xf>
    <xf numFmtId="0" fontId="46" fillId="0" borderId="11" xfId="0" applyFont="1" applyBorder="1" applyAlignment="1" applyProtection="1">
      <alignment horizontal="center" vertical="center" wrapText="1"/>
      <protection locked="0"/>
    </xf>
    <xf numFmtId="0" fontId="46" fillId="0" borderId="21" xfId="0" applyFont="1" applyBorder="1" applyAlignment="1" applyProtection="1">
      <alignment horizontal="center" vertical="center" wrapText="1"/>
      <protection locked="0"/>
    </xf>
    <xf numFmtId="0" fontId="46" fillId="0" borderId="10" xfId="0" applyFont="1" applyBorder="1" applyAlignment="1" applyProtection="1">
      <alignment horizontal="center" vertical="center" wrapText="1"/>
      <protection locked="0"/>
    </xf>
    <xf numFmtId="4" fontId="66" fillId="6" borderId="19" xfId="0" applyNumberFormat="1" applyFont="1" applyFill="1" applyBorder="1" applyAlignment="1" applyProtection="1">
      <alignment horizontal="left" vertical="center" wrapText="1"/>
      <protection locked="0"/>
    </xf>
    <xf numFmtId="4" fontId="40" fillId="0" borderId="11" xfId="0" applyNumberFormat="1" applyFont="1" applyBorder="1" applyAlignment="1">
      <alignment horizontal="center" vertical="center" wrapText="1"/>
    </xf>
    <xf numFmtId="4" fontId="40" fillId="0" borderId="10" xfId="0" applyNumberFormat="1" applyFont="1" applyBorder="1" applyAlignment="1">
      <alignment horizontal="center" vertical="center" wrapText="1"/>
    </xf>
    <xf numFmtId="4" fontId="39" fillId="0" borderId="11" xfId="0" applyNumberFormat="1" applyFont="1" applyBorder="1" applyAlignment="1" applyProtection="1">
      <alignment horizontal="center" vertical="center" wrapText="1"/>
      <protection locked="0"/>
    </xf>
    <xf numFmtId="4" fontId="39" fillId="0" borderId="21" xfId="0" applyNumberFormat="1" applyFont="1" applyBorder="1" applyAlignment="1" applyProtection="1">
      <alignment horizontal="center" vertical="center" wrapText="1"/>
      <protection locked="0"/>
    </xf>
    <xf numFmtId="4" fontId="39" fillId="0" borderId="10" xfId="0" applyNumberFormat="1" applyFont="1" applyBorder="1" applyAlignment="1" applyProtection="1">
      <alignment horizontal="center" vertical="center" wrapText="1"/>
      <protection locked="0"/>
    </xf>
    <xf numFmtId="0" fontId="17" fillId="0" borderId="11" xfId="0" applyFont="1" applyBorder="1" applyAlignment="1" applyProtection="1">
      <alignment horizontal="center" vertical="center" wrapText="1"/>
      <protection locked="0"/>
    </xf>
    <xf numFmtId="0" fontId="38" fillId="0" borderId="10" xfId="0" applyFont="1" applyBorder="1" applyAlignment="1" applyProtection="1">
      <alignment horizontal="center" vertical="center" wrapText="1"/>
      <protection locked="0"/>
    </xf>
    <xf numFmtId="4" fontId="39" fillId="17" borderId="11" xfId="0" applyNumberFormat="1" applyFont="1" applyFill="1" applyBorder="1" applyAlignment="1">
      <alignment horizontal="left" vertical="center" wrapText="1" indent="1"/>
    </xf>
    <xf numFmtId="4" fontId="39" fillId="17" borderId="21" xfId="0" applyNumberFormat="1" applyFont="1" applyFill="1" applyBorder="1" applyAlignment="1">
      <alignment horizontal="left" vertical="center" wrapText="1" indent="1"/>
    </xf>
    <xf numFmtId="4" fontId="39" fillId="17" borderId="10" xfId="0" applyNumberFormat="1" applyFont="1" applyFill="1" applyBorder="1" applyAlignment="1">
      <alignment horizontal="left" vertical="center" wrapText="1" indent="1"/>
    </xf>
    <xf numFmtId="4" fontId="39" fillId="13" borderId="21" xfId="0" applyNumberFormat="1" applyFont="1" applyFill="1" applyBorder="1" applyAlignment="1">
      <alignment horizontal="left" vertical="center" wrapText="1" indent="1"/>
    </xf>
    <xf numFmtId="9" fontId="17" fillId="22" borderId="11" xfId="0" applyNumberFormat="1" applyFont="1" applyFill="1" applyBorder="1" applyAlignment="1">
      <alignment horizontal="left" vertical="center" wrapText="1" indent="1"/>
    </xf>
    <xf numFmtId="0" fontId="0" fillId="0" borderId="10" xfId="0" applyBorder="1" applyAlignment="1">
      <alignment horizontal="left" vertical="center" wrapText="1" indent="1"/>
    </xf>
    <xf numFmtId="171" fontId="17" fillId="39" borderId="11" xfId="0" applyNumberFormat="1" applyFont="1" applyFill="1" applyBorder="1" applyAlignment="1">
      <alignment horizontal="left" vertical="center" wrapText="1" indent="1"/>
    </xf>
    <xf numFmtId="171" fontId="17" fillId="39" borderId="10" xfId="0" applyNumberFormat="1" applyFont="1" applyFill="1" applyBorder="1" applyAlignment="1">
      <alignment horizontal="left" vertical="center" wrapText="1" indent="1"/>
    </xf>
    <xf numFmtId="0" fontId="39" fillId="13" borderId="11" xfId="0" applyFont="1" applyFill="1" applyBorder="1" applyAlignment="1">
      <alignment horizontal="left" vertical="center" wrapText="1" indent="1"/>
    </xf>
    <xf numFmtId="0" fontId="39" fillId="13" borderId="10" xfId="0" applyFont="1" applyFill="1" applyBorder="1" applyAlignment="1">
      <alignment horizontal="left" vertical="center" wrapText="1" indent="1"/>
    </xf>
    <xf numFmtId="9" fontId="17" fillId="22" borderId="10" xfId="0" applyNumberFormat="1" applyFont="1" applyFill="1" applyBorder="1" applyAlignment="1">
      <alignment horizontal="left" vertical="center" wrapText="1" indent="1"/>
    </xf>
    <xf numFmtId="4" fontId="35" fillId="44" borderId="11" xfId="3" applyNumberFormat="1" applyFont="1" applyFill="1" applyBorder="1" applyAlignment="1">
      <alignment horizontal="left" vertical="center" wrapText="1" indent="1"/>
    </xf>
    <xf numFmtId="4" fontId="35" fillId="44" borderId="21" xfId="3" applyNumberFormat="1" applyFont="1" applyFill="1" applyBorder="1" applyAlignment="1">
      <alignment horizontal="left" vertical="center" wrapText="1" indent="1"/>
    </xf>
    <xf numFmtId="0" fontId="48" fillId="23" borderId="12" xfId="0" applyFont="1" applyFill="1" applyBorder="1" applyAlignment="1">
      <alignment horizontal="left" vertical="center" wrapText="1" indent="1"/>
    </xf>
    <xf numFmtId="49" fontId="38" fillId="0" borderId="11" xfId="0" applyNumberFormat="1" applyFont="1" applyBorder="1" applyAlignment="1">
      <alignment horizontal="left" vertical="center" wrapText="1" indent="1"/>
    </xf>
    <xf numFmtId="49" fontId="38" fillId="0" borderId="10" xfId="0" applyNumberFormat="1" applyFont="1" applyBorder="1" applyAlignment="1">
      <alignment horizontal="left" vertical="center" wrapText="1" indent="1"/>
    </xf>
    <xf numFmtId="4" fontId="17" fillId="6" borderId="11" xfId="0" applyNumberFormat="1" applyFont="1" applyFill="1" applyBorder="1" applyAlignment="1">
      <alignment horizontal="left" vertical="center" wrapText="1" indent="1"/>
    </xf>
    <xf numFmtId="4" fontId="17" fillId="6" borderId="10" xfId="0" applyNumberFormat="1" applyFont="1" applyFill="1" applyBorder="1" applyAlignment="1">
      <alignment horizontal="left" vertical="center" wrapText="1" indent="1"/>
    </xf>
    <xf numFmtId="4" fontId="35" fillId="44" borderId="0" xfId="3" applyNumberFormat="1" applyFont="1" applyFill="1" applyAlignment="1">
      <alignment horizontal="left" vertical="center" wrapText="1"/>
    </xf>
    <xf numFmtId="4" fontId="10" fillId="6" borderId="0" xfId="0" applyNumberFormat="1" applyFont="1" applyFill="1" applyAlignment="1" applyProtection="1">
      <alignment horizontal="left" vertical="center" wrapText="1"/>
      <protection locked="0"/>
    </xf>
    <xf numFmtId="169" fontId="10" fillId="24" borderId="12" xfId="3" applyNumberFormat="1" applyFont="1" applyFill="1" applyBorder="1" applyAlignment="1">
      <alignment horizontal="left" vertical="center" wrapText="1" indent="1"/>
    </xf>
    <xf numFmtId="4" fontId="29" fillId="25" borderId="11" xfId="3" applyNumberFormat="1" applyFont="1" applyFill="1" applyBorder="1" applyAlignment="1">
      <alignment horizontal="left" vertical="center" wrapText="1" indent="1"/>
    </xf>
    <xf numFmtId="4" fontId="29" fillId="25" borderId="21" xfId="3" applyNumberFormat="1" applyFont="1" applyFill="1" applyBorder="1" applyAlignment="1">
      <alignment horizontal="left" vertical="center" wrapText="1" indent="1"/>
    </xf>
    <xf numFmtId="4" fontId="29" fillId="25" borderId="10" xfId="3" applyNumberFormat="1" applyFont="1" applyFill="1" applyBorder="1" applyAlignment="1">
      <alignment horizontal="left" vertical="center" wrapText="1" indent="1"/>
    </xf>
    <xf numFmtId="0" fontId="10" fillId="24" borderId="12" xfId="3" applyFont="1" applyFill="1" applyBorder="1" applyAlignment="1">
      <alignment horizontal="left" vertical="center" wrapText="1" indent="1"/>
    </xf>
    <xf numFmtId="4" fontId="10" fillId="24" borderId="12" xfId="3" applyNumberFormat="1" applyFont="1" applyFill="1" applyBorder="1" applyAlignment="1">
      <alignment horizontal="left" vertical="center" wrapText="1" indent="1"/>
    </xf>
    <xf numFmtId="4" fontId="17" fillId="0" borderId="12" xfId="0" applyNumberFormat="1" applyFont="1" applyBorder="1" applyAlignment="1">
      <alignment horizontal="left" vertical="center" wrapText="1" indent="1"/>
    </xf>
    <xf numFmtId="4" fontId="39" fillId="33" borderId="11" xfId="0" applyNumberFormat="1" applyFont="1" applyFill="1" applyBorder="1" applyAlignment="1">
      <alignment horizontal="center" vertical="center" wrapText="1"/>
    </xf>
    <xf numFmtId="4" fontId="39" fillId="33" borderId="21" xfId="0" applyNumberFormat="1" applyFont="1" applyFill="1" applyBorder="1" applyAlignment="1">
      <alignment horizontal="center" vertical="center" wrapText="1"/>
    </xf>
    <xf numFmtId="4" fontId="39" fillId="33" borderId="12" xfId="0" applyNumberFormat="1" applyFont="1" applyFill="1" applyBorder="1" applyAlignment="1">
      <alignment horizontal="left" vertical="center" wrapText="1" indent="1"/>
    </xf>
    <xf numFmtId="4" fontId="40" fillId="33" borderId="20" xfId="0" applyNumberFormat="1" applyFont="1" applyFill="1" applyBorder="1" applyAlignment="1">
      <alignment horizontal="center" vertical="center" wrapText="1"/>
    </xf>
    <xf numFmtId="4" fontId="40" fillId="33" borderId="18" xfId="0" applyNumberFormat="1" applyFont="1" applyFill="1" applyBorder="1" applyAlignment="1">
      <alignment horizontal="center" vertical="center" wrapText="1"/>
    </xf>
    <xf numFmtId="4" fontId="40" fillId="33" borderId="17" xfId="0" applyNumberFormat="1" applyFont="1" applyFill="1" applyBorder="1" applyAlignment="1">
      <alignment horizontal="center" vertical="center" wrapText="1"/>
    </xf>
    <xf numFmtId="4" fontId="40" fillId="33" borderId="15" xfId="0" applyNumberFormat="1" applyFont="1" applyFill="1" applyBorder="1" applyAlignment="1">
      <alignment horizontal="center" vertical="center" wrapText="1"/>
    </xf>
    <xf numFmtId="4" fontId="39" fillId="33" borderId="11" xfId="0" applyNumberFormat="1" applyFont="1" applyFill="1" applyBorder="1" applyAlignment="1">
      <alignment horizontal="left" vertical="center" wrapText="1"/>
    </xf>
    <xf numFmtId="4" fontId="39" fillId="33" borderId="10" xfId="0" applyNumberFormat="1" applyFont="1" applyFill="1" applyBorder="1" applyAlignment="1">
      <alignment horizontal="left" vertical="center" wrapText="1"/>
    </xf>
    <xf numFmtId="0" fontId="46" fillId="6" borderId="12" xfId="0" applyFont="1" applyFill="1" applyBorder="1" applyAlignment="1" applyProtection="1">
      <alignment horizontal="center" vertical="center" wrapText="1"/>
      <protection locked="0"/>
    </xf>
    <xf numFmtId="0" fontId="38" fillId="6" borderId="12" xfId="0" applyFont="1" applyFill="1" applyBorder="1" applyAlignment="1" applyProtection="1">
      <alignment horizontal="left" vertical="center" wrapText="1" indent="1"/>
      <protection locked="0"/>
    </xf>
    <xf numFmtId="0" fontId="38" fillId="6" borderId="12" xfId="0" applyFont="1" applyFill="1" applyBorder="1" applyAlignment="1" applyProtection="1">
      <alignment horizontal="center" vertical="center" wrapText="1"/>
      <protection locked="0"/>
    </xf>
    <xf numFmtId="0" fontId="68" fillId="6" borderId="19" xfId="0" applyFont="1" applyFill="1" applyBorder="1" applyAlignment="1" applyProtection="1">
      <alignment horizontal="left" vertical="center" wrapText="1"/>
      <protection locked="0"/>
    </xf>
    <xf numFmtId="0" fontId="68" fillId="6" borderId="0" xfId="0" applyFont="1" applyFill="1" applyAlignment="1" applyProtection="1">
      <alignment horizontal="left" vertical="center" wrapText="1"/>
      <protection locked="0"/>
    </xf>
    <xf numFmtId="0" fontId="46" fillId="6" borderId="12" xfId="0" applyFont="1" applyFill="1" applyBorder="1" applyAlignment="1" applyProtection="1">
      <alignment horizontal="center" vertical="center"/>
      <protection locked="0"/>
    </xf>
    <xf numFmtId="9" fontId="17" fillId="18" borderId="11" xfId="0" applyNumberFormat="1" applyFont="1" applyFill="1" applyBorder="1" applyAlignment="1">
      <alignment horizontal="left" vertical="center" wrapText="1" indent="1"/>
    </xf>
    <xf numFmtId="0" fontId="0" fillId="18" borderId="10" xfId="0" applyFill="1" applyBorder="1" applyAlignment="1">
      <alignment horizontal="left" vertical="center" wrapText="1" indent="1"/>
    </xf>
    <xf numFmtId="0" fontId="46" fillId="0" borderId="11" xfId="0" applyFont="1" applyBorder="1" applyAlignment="1">
      <alignment horizontal="center" vertical="center" wrapText="1"/>
    </xf>
    <xf numFmtId="0" fontId="46" fillId="0" borderId="21" xfId="0" applyFont="1" applyBorder="1" applyAlignment="1">
      <alignment horizontal="center" vertical="center" wrapText="1"/>
    </xf>
    <xf numFmtId="0" fontId="46" fillId="0" borderId="10" xfId="0" applyFont="1" applyBorder="1" applyAlignment="1">
      <alignment horizontal="center" vertical="center" wrapText="1"/>
    </xf>
    <xf numFmtId="0" fontId="17" fillId="0" borderId="11" xfId="0" applyFont="1" applyBorder="1" applyAlignment="1">
      <alignment horizontal="center" vertical="center" wrapText="1"/>
    </xf>
    <xf numFmtId="0" fontId="38" fillId="0" borderId="10" xfId="0" applyFont="1" applyBorder="1" applyAlignment="1">
      <alignment horizontal="center" vertical="center" wrapText="1"/>
    </xf>
    <xf numFmtId="0" fontId="38" fillId="0" borderId="12" xfId="0" applyFont="1" applyBorder="1" applyAlignment="1">
      <alignment horizontal="center" vertical="center"/>
    </xf>
    <xf numFmtId="4" fontId="39" fillId="0" borderId="11" xfId="0" applyNumberFormat="1" applyFont="1" applyBorder="1" applyAlignment="1">
      <alignment horizontal="center" vertical="center" wrapText="1"/>
    </xf>
    <xf numFmtId="4" fontId="39" fillId="0" borderId="21" xfId="0" applyNumberFormat="1" applyFont="1" applyBorder="1" applyAlignment="1">
      <alignment horizontal="center" vertical="center" wrapText="1"/>
    </xf>
    <xf numFmtId="4" fontId="39" fillId="0" borderId="10" xfId="0" applyNumberFormat="1" applyFont="1" applyBorder="1" applyAlignment="1">
      <alignment horizontal="center" vertical="center" wrapText="1"/>
    </xf>
    <xf numFmtId="0" fontId="46" fillId="13" borderId="52" xfId="0" applyFont="1" applyFill="1" applyBorder="1" applyAlignment="1">
      <alignment horizontal="left" vertical="center" indent="1"/>
    </xf>
    <xf numFmtId="0" fontId="46" fillId="13" borderId="22" xfId="0" applyFont="1" applyFill="1" applyBorder="1" applyAlignment="1">
      <alignment horizontal="left" vertical="center" indent="1"/>
    </xf>
    <xf numFmtId="171" fontId="17" fillId="18" borderId="11" xfId="0" applyNumberFormat="1" applyFont="1" applyFill="1" applyBorder="1" applyAlignment="1">
      <alignment horizontal="left" vertical="center" wrapText="1" indent="1"/>
    </xf>
    <xf numFmtId="171" fontId="17" fillId="18" borderId="10" xfId="0" applyNumberFormat="1" applyFont="1" applyFill="1" applyBorder="1" applyAlignment="1">
      <alignment horizontal="left" vertical="center" wrapText="1" indent="1"/>
    </xf>
    <xf numFmtId="0" fontId="39" fillId="33" borderId="11" xfId="0" applyFont="1" applyFill="1" applyBorder="1" applyAlignment="1">
      <alignment horizontal="left" vertical="center" wrapText="1" indent="1"/>
    </xf>
    <xf numFmtId="0" fontId="39" fillId="33" borderId="10" xfId="0" applyFont="1" applyFill="1" applyBorder="1" applyAlignment="1">
      <alignment horizontal="left" vertical="center" wrapText="1" indent="1"/>
    </xf>
    <xf numFmtId="9" fontId="17" fillId="18" borderId="10" xfId="0" applyNumberFormat="1" applyFont="1" applyFill="1" applyBorder="1" applyAlignment="1">
      <alignment horizontal="left" vertical="center" wrapText="1" indent="1"/>
    </xf>
    <xf numFmtId="164" fontId="17" fillId="18" borderId="11" xfId="0" applyNumberFormat="1" applyFont="1" applyFill="1" applyBorder="1" applyAlignment="1">
      <alignment horizontal="left" vertical="center" wrapText="1" indent="1"/>
    </xf>
    <xf numFmtId="164" fontId="17" fillId="18" borderId="10" xfId="0" applyNumberFormat="1" applyFont="1" applyFill="1" applyBorder="1" applyAlignment="1">
      <alignment horizontal="left" vertical="center" wrapText="1" indent="1"/>
    </xf>
    <xf numFmtId="166" fontId="39" fillId="13" borderId="11" xfId="0" applyNumberFormat="1" applyFont="1" applyFill="1" applyBorder="1" applyAlignment="1">
      <alignment horizontal="left" vertical="center" indent="1"/>
    </xf>
    <xf numFmtId="166" fontId="39" fillId="13" borderId="10" xfId="0" applyNumberFormat="1" applyFont="1" applyFill="1" applyBorder="1" applyAlignment="1">
      <alignment horizontal="left" vertical="center" indent="1"/>
    </xf>
    <xf numFmtId="0" fontId="39" fillId="33" borderId="21" xfId="0" applyFont="1" applyFill="1" applyBorder="1" applyAlignment="1">
      <alignment horizontal="left" vertical="center" wrapText="1" indent="1"/>
    </xf>
    <xf numFmtId="4" fontId="39" fillId="33" borderId="10" xfId="0" applyNumberFormat="1" applyFont="1" applyFill="1" applyBorder="1" applyAlignment="1">
      <alignment horizontal="center" vertical="center" wrapText="1"/>
    </xf>
    <xf numFmtId="4" fontId="39" fillId="17" borderId="11" xfId="0" applyNumberFormat="1" applyFont="1" applyFill="1" applyBorder="1" applyAlignment="1">
      <alignment horizontal="left" vertical="center" indent="1"/>
    </xf>
    <xf numFmtId="4" fontId="39" fillId="17" borderId="10" xfId="0" applyNumberFormat="1" applyFont="1" applyFill="1" applyBorder="1" applyAlignment="1">
      <alignment horizontal="left" vertical="center" indent="1"/>
    </xf>
    <xf numFmtId="0" fontId="66" fillId="6" borderId="19" xfId="0" applyFont="1" applyFill="1" applyBorder="1" applyAlignment="1">
      <alignment horizontal="left" vertical="center" wrapText="1"/>
    </xf>
    <xf numFmtId="49" fontId="17" fillId="0" borderId="11" xfId="0" applyNumberFormat="1" applyFont="1" applyBorder="1" applyAlignment="1">
      <alignment horizontal="left" vertical="center" wrapText="1" indent="1"/>
    </xf>
    <xf numFmtId="49" fontId="17" fillId="0" borderId="10" xfId="0" applyNumberFormat="1" applyFont="1" applyBorder="1" applyAlignment="1">
      <alignment horizontal="left" vertical="center" wrapText="1" indent="1"/>
    </xf>
    <xf numFmtId="0" fontId="10" fillId="35" borderId="11" xfId="0" applyFont="1" applyFill="1" applyBorder="1" applyAlignment="1">
      <alignment horizontal="center" vertical="center"/>
    </xf>
    <xf numFmtId="0" fontId="10" fillId="35" borderId="10" xfId="0" applyFont="1" applyFill="1" applyBorder="1" applyAlignment="1">
      <alignment horizontal="center" vertical="center"/>
    </xf>
    <xf numFmtId="4" fontId="35" fillId="44" borderId="10" xfId="3" applyNumberFormat="1" applyFont="1" applyFill="1" applyBorder="1" applyAlignment="1">
      <alignment horizontal="left" vertical="center" wrapText="1" indent="1"/>
    </xf>
    <xf numFmtId="0" fontId="48" fillId="23" borderId="11" xfId="0" applyFont="1" applyFill="1" applyBorder="1" applyAlignment="1">
      <alignment horizontal="left" vertical="center" wrapText="1" indent="1"/>
    </xf>
    <xf numFmtId="0" fontId="48" fillId="23" borderId="21" xfId="0" applyFont="1" applyFill="1" applyBorder="1" applyAlignment="1">
      <alignment horizontal="left" vertical="center" wrapText="1" indent="1"/>
    </xf>
    <xf numFmtId="0" fontId="48" fillId="23" borderId="10" xfId="0" applyFont="1" applyFill="1" applyBorder="1" applyAlignment="1">
      <alignment horizontal="left" vertical="center" wrapText="1" indent="1"/>
    </xf>
    <xf numFmtId="4" fontId="10" fillId="6" borderId="0" xfId="0" applyNumberFormat="1" applyFont="1" applyFill="1" applyAlignment="1">
      <alignment horizontal="left" vertical="center" wrapText="1"/>
    </xf>
    <xf numFmtId="4" fontId="10" fillId="24" borderId="12" xfId="3" applyNumberFormat="1" applyFont="1" applyFill="1" applyBorder="1" applyAlignment="1">
      <alignment horizontal="left" vertical="center" indent="1"/>
    </xf>
    <xf numFmtId="169" fontId="10" fillId="24" borderId="12" xfId="3" applyNumberFormat="1" applyFont="1" applyFill="1" applyBorder="1" applyAlignment="1">
      <alignment horizontal="left" vertical="center" indent="1"/>
    </xf>
    <xf numFmtId="0" fontId="10" fillId="24" borderId="12" xfId="3" applyFont="1" applyFill="1" applyBorder="1" applyAlignment="1">
      <alignment horizontal="left" vertical="center" indent="1"/>
    </xf>
    <xf numFmtId="0" fontId="46" fillId="6" borderId="12" xfId="0" applyFont="1" applyFill="1" applyBorder="1" applyAlignment="1">
      <alignment horizontal="center" vertical="center" wrapText="1"/>
    </xf>
    <xf numFmtId="0" fontId="38" fillId="6" borderId="12" xfId="0" applyFont="1" applyFill="1" applyBorder="1" applyAlignment="1">
      <alignment horizontal="left" vertical="center" wrapText="1" indent="1"/>
    </xf>
    <xf numFmtId="0" fontId="68" fillId="6" borderId="19" xfId="0" applyFont="1" applyFill="1" applyBorder="1" applyAlignment="1">
      <alignment horizontal="left" vertical="center" wrapText="1"/>
    </xf>
    <xf numFmtId="0" fontId="68" fillId="6" borderId="0" xfId="0" applyFont="1" applyFill="1" applyAlignment="1">
      <alignment horizontal="left" vertical="center" wrapText="1"/>
    </xf>
    <xf numFmtId="0" fontId="38" fillId="6" borderId="12" xfId="0" applyFont="1" applyFill="1" applyBorder="1" applyAlignment="1">
      <alignment horizontal="center" vertical="center" wrapText="1"/>
    </xf>
    <xf numFmtId="0" fontId="46" fillId="6" borderId="12" xfId="0" applyFont="1" applyFill="1" applyBorder="1" applyAlignment="1">
      <alignment horizontal="center" vertical="center"/>
    </xf>
    <xf numFmtId="4" fontId="66" fillId="6" borderId="19" xfId="0" applyNumberFormat="1" applyFont="1" applyFill="1" applyBorder="1" applyAlignment="1">
      <alignment horizontal="left" vertical="center" wrapText="1"/>
    </xf>
    <xf numFmtId="0" fontId="46" fillId="13" borderId="11" xfId="0" applyFont="1" applyFill="1" applyBorder="1" applyAlignment="1">
      <alignment horizontal="center" vertical="center" wrapText="1"/>
    </xf>
    <xf numFmtId="0" fontId="46" fillId="13" borderId="21" xfId="0" applyFont="1" applyFill="1" applyBorder="1" applyAlignment="1">
      <alignment horizontal="center" vertical="center" wrapText="1"/>
    </xf>
    <xf numFmtId="0" fontId="46" fillId="13" borderId="10" xfId="0" applyFont="1" applyFill="1" applyBorder="1" applyAlignment="1">
      <alignment horizontal="center" vertical="center" wrapText="1"/>
    </xf>
    <xf numFmtId="0" fontId="46" fillId="13" borderId="52" xfId="0" applyFont="1" applyFill="1" applyBorder="1" applyAlignment="1">
      <alignment horizontal="left" vertical="center"/>
    </xf>
    <xf numFmtId="0" fontId="46" fillId="13" borderId="22" xfId="0" applyFont="1" applyFill="1" applyBorder="1" applyAlignment="1">
      <alignment horizontal="left" vertical="center"/>
    </xf>
    <xf numFmtId="0" fontId="32" fillId="6" borderId="19" xfId="0" applyFont="1" applyFill="1" applyBorder="1" applyAlignment="1" applyProtection="1">
      <alignment horizontal="left" vertical="center" wrapText="1"/>
      <protection locked="0"/>
    </xf>
    <xf numFmtId="0" fontId="32" fillId="6" borderId="0" xfId="0" applyFont="1" applyFill="1" applyAlignment="1" applyProtection="1">
      <alignment horizontal="left" vertical="center" wrapText="1"/>
      <protection locked="0"/>
    </xf>
    <xf numFmtId="9" fontId="17" fillId="18" borderId="11" xfId="0" applyNumberFormat="1" applyFont="1" applyFill="1" applyBorder="1" applyAlignment="1" applyProtection="1">
      <alignment horizontal="left" vertical="center" wrapText="1" indent="1"/>
      <protection locked="0"/>
    </xf>
    <xf numFmtId="0" fontId="0" fillId="18" borderId="10" xfId="0" applyFill="1" applyBorder="1" applyAlignment="1" applyProtection="1">
      <alignment horizontal="left" vertical="center" wrapText="1" indent="1"/>
      <protection locked="0"/>
    </xf>
    <xf numFmtId="4" fontId="40" fillId="0" borderId="11" xfId="0" applyNumberFormat="1" applyFont="1" applyBorder="1" applyAlignment="1">
      <alignment horizontal="left" vertical="center" wrapText="1" indent="1"/>
    </xf>
    <xf numFmtId="4" fontId="40" fillId="0" borderId="10" xfId="0" applyNumberFormat="1" applyFont="1" applyBorder="1" applyAlignment="1">
      <alignment horizontal="left" vertical="center" wrapText="1" indent="1"/>
    </xf>
    <xf numFmtId="4" fontId="39" fillId="13" borderId="11" xfId="0" applyNumberFormat="1" applyFont="1" applyFill="1" applyBorder="1" applyAlignment="1" applyProtection="1">
      <alignment horizontal="left" vertical="center" wrapText="1" indent="1"/>
      <protection locked="0"/>
    </xf>
    <xf numFmtId="4" fontId="39" fillId="13" borderId="10" xfId="0" applyNumberFormat="1" applyFont="1" applyFill="1" applyBorder="1" applyAlignment="1" applyProtection="1">
      <alignment horizontal="left" vertical="center" wrapText="1" indent="1"/>
      <protection locked="0"/>
    </xf>
    <xf numFmtId="4" fontId="43" fillId="43" borderId="11" xfId="0" applyNumberFormat="1" applyFont="1" applyFill="1" applyBorder="1" applyAlignment="1" applyProtection="1">
      <alignment horizontal="left" vertical="center" indent="1"/>
      <protection locked="0"/>
    </xf>
    <xf numFmtId="4" fontId="43" fillId="43" borderId="10" xfId="0" applyNumberFormat="1" applyFont="1" applyFill="1" applyBorder="1" applyAlignment="1" applyProtection="1">
      <alignment horizontal="left" vertical="center" indent="1"/>
      <protection locked="0"/>
    </xf>
    <xf numFmtId="4" fontId="39" fillId="18" borderId="11" xfId="0" applyNumberFormat="1" applyFont="1" applyFill="1" applyBorder="1" applyAlignment="1">
      <alignment horizontal="left" vertical="center" wrapText="1" indent="1"/>
    </xf>
    <xf numFmtId="4" fontId="39" fillId="18" borderId="10" xfId="0" applyNumberFormat="1" applyFont="1" applyFill="1" applyBorder="1" applyAlignment="1">
      <alignment horizontal="left" vertical="center" wrapText="1" indent="1"/>
    </xf>
    <xf numFmtId="0" fontId="46" fillId="0" borderId="12" xfId="0" applyFont="1" applyBorder="1" applyAlignment="1">
      <alignment horizontal="center" vertical="center"/>
    </xf>
    <xf numFmtId="4" fontId="39" fillId="33" borderId="11" xfId="0" applyNumberFormat="1" applyFont="1" applyFill="1" applyBorder="1" applyAlignment="1" applyProtection="1">
      <alignment horizontal="center" vertical="center" wrapText="1"/>
      <protection locked="0"/>
    </xf>
    <xf numFmtId="4" fontId="39" fillId="33" borderId="21" xfId="0" applyNumberFormat="1" applyFont="1" applyFill="1" applyBorder="1" applyAlignment="1" applyProtection="1">
      <alignment horizontal="center" vertical="center" wrapText="1"/>
      <protection locked="0"/>
    </xf>
    <xf numFmtId="4" fontId="39" fillId="33" borderId="10" xfId="0" applyNumberFormat="1" applyFont="1" applyFill="1" applyBorder="1" applyAlignment="1" applyProtection="1">
      <alignment horizontal="center" vertical="center" wrapText="1"/>
      <protection locked="0"/>
    </xf>
    <xf numFmtId="0" fontId="66" fillId="6" borderId="19" xfId="0" applyFont="1" applyFill="1" applyBorder="1" applyAlignment="1" applyProtection="1">
      <alignment horizontal="left" vertical="center" wrapText="1"/>
      <protection locked="0"/>
    </xf>
    <xf numFmtId="0" fontId="38" fillId="0" borderId="12" xfId="0" applyFont="1" applyBorder="1" applyAlignment="1">
      <alignment horizontal="center" vertical="center" wrapText="1"/>
    </xf>
    <xf numFmtId="0" fontId="38" fillId="0" borderId="12" xfId="0" applyFont="1" applyBorder="1" applyAlignment="1">
      <alignment horizontal="left" vertical="center" wrapText="1" indent="1"/>
    </xf>
    <xf numFmtId="4" fontId="35" fillId="44" borderId="0" xfId="3" applyNumberFormat="1" applyFont="1" applyFill="1" applyAlignment="1">
      <alignment horizontal="center" vertical="center" wrapText="1"/>
    </xf>
    <xf numFmtId="4" fontId="40" fillId="33" borderId="12" xfId="0" applyNumberFormat="1" applyFont="1" applyFill="1" applyBorder="1" applyAlignment="1">
      <alignment horizontal="center" vertical="center" wrapText="1"/>
    </xf>
    <xf numFmtId="4" fontId="39" fillId="33" borderId="12" xfId="0" applyNumberFormat="1" applyFont="1" applyFill="1" applyBorder="1" applyAlignment="1">
      <alignment horizontal="center" vertical="center" wrapText="1"/>
    </xf>
    <xf numFmtId="4" fontId="39" fillId="17" borderId="12" xfId="0" applyNumberFormat="1" applyFont="1" applyFill="1" applyBorder="1" applyAlignment="1">
      <alignment horizontal="left" vertical="center" indent="1"/>
    </xf>
    <xf numFmtId="4" fontId="39" fillId="17" borderId="12" xfId="0" applyNumberFormat="1" applyFont="1" applyFill="1" applyBorder="1" applyAlignment="1">
      <alignment horizontal="left" vertical="center" wrapText="1" indent="1"/>
    </xf>
    <xf numFmtId="4" fontId="40" fillId="6" borderId="11" xfId="0" applyNumberFormat="1" applyFont="1" applyFill="1" applyBorder="1" applyAlignment="1">
      <alignment horizontal="center" vertical="center" wrapText="1"/>
    </xf>
    <xf numFmtId="4" fontId="40" fillId="6" borderId="10" xfId="0" applyNumberFormat="1" applyFont="1" applyFill="1" applyBorder="1" applyAlignment="1">
      <alignment horizontal="center" vertical="center" wrapText="1"/>
    </xf>
    <xf numFmtId="4" fontId="39" fillId="33" borderId="21" xfId="0" applyNumberFormat="1" applyFont="1" applyFill="1" applyBorder="1" applyAlignment="1">
      <alignment horizontal="left" vertical="center" wrapText="1" indent="1"/>
    </xf>
    <xf numFmtId="0" fontId="39" fillId="0" borderId="11" xfId="0" applyFont="1" applyBorder="1" applyAlignment="1" applyProtection="1">
      <alignment horizontal="center" vertical="center" wrapText="1"/>
      <protection locked="0"/>
    </xf>
    <xf numFmtId="0" fontId="39" fillId="0" borderId="21" xfId="0" applyFont="1" applyBorder="1" applyAlignment="1" applyProtection="1">
      <alignment horizontal="center" vertical="center" wrapText="1"/>
      <protection locked="0"/>
    </xf>
    <xf numFmtId="0" fontId="39" fillId="0" borderId="10" xfId="0" applyFont="1" applyBorder="1" applyAlignment="1" applyProtection="1">
      <alignment horizontal="center" vertical="center" wrapText="1"/>
      <protection locked="0"/>
    </xf>
    <xf numFmtId="9" fontId="17" fillId="18" borderId="11" xfId="0" applyNumberFormat="1" applyFont="1" applyFill="1" applyBorder="1" applyAlignment="1" applyProtection="1">
      <alignment horizontal="left" vertical="center" wrapText="1" indent="1"/>
      <protection hidden="1"/>
    </xf>
    <xf numFmtId="0" fontId="0" fillId="18" borderId="10" xfId="0" applyFill="1" applyBorder="1" applyAlignment="1" applyProtection="1">
      <alignment horizontal="left" vertical="center" wrapText="1" indent="1"/>
      <protection hidden="1"/>
    </xf>
    <xf numFmtId="164" fontId="17" fillId="18" borderId="11" xfId="0" applyNumberFormat="1" applyFont="1" applyFill="1" applyBorder="1" applyAlignment="1" applyProtection="1">
      <alignment horizontal="left" vertical="center" wrapText="1" indent="1"/>
      <protection hidden="1"/>
    </xf>
    <xf numFmtId="9" fontId="17" fillId="18" borderId="10" xfId="0" applyNumberFormat="1" applyFont="1" applyFill="1" applyBorder="1" applyAlignment="1" applyProtection="1">
      <alignment horizontal="left" vertical="center" wrapText="1" indent="1"/>
      <protection hidden="1"/>
    </xf>
    <xf numFmtId="4" fontId="39" fillId="33" borderId="11" xfId="0" applyNumberFormat="1" applyFont="1" applyFill="1" applyBorder="1" applyAlignment="1" applyProtection="1">
      <alignment horizontal="left" vertical="center" wrapText="1" indent="1"/>
      <protection hidden="1"/>
    </xf>
    <xf numFmtId="4" fontId="39" fillId="33" borderId="21" xfId="0" applyNumberFormat="1" applyFont="1" applyFill="1" applyBorder="1" applyAlignment="1" applyProtection="1">
      <alignment horizontal="left" vertical="center" wrapText="1" indent="1"/>
      <protection hidden="1"/>
    </xf>
    <xf numFmtId="4" fontId="39" fillId="33" borderId="10" xfId="0" applyNumberFormat="1" applyFont="1" applyFill="1" applyBorder="1" applyAlignment="1" applyProtection="1">
      <alignment horizontal="left" vertical="center" wrapText="1" indent="1"/>
      <protection hidden="1"/>
    </xf>
    <xf numFmtId="4" fontId="39" fillId="33" borderId="12" xfId="0" applyNumberFormat="1" applyFont="1" applyFill="1" applyBorder="1" applyAlignment="1" applyProtection="1">
      <alignment horizontal="left" vertical="center" wrapText="1" indent="1"/>
      <protection hidden="1"/>
    </xf>
    <xf numFmtId="4" fontId="39" fillId="17" borderId="12" xfId="0" applyNumberFormat="1" applyFont="1" applyFill="1" applyBorder="1" applyAlignment="1" applyProtection="1">
      <alignment horizontal="left" vertical="center" indent="1"/>
      <protection hidden="1"/>
    </xf>
    <xf numFmtId="4" fontId="39" fillId="17" borderId="12" xfId="0" applyNumberFormat="1" applyFont="1" applyFill="1" applyBorder="1" applyAlignment="1" applyProtection="1">
      <alignment horizontal="left" vertical="center" wrapText="1" indent="1"/>
      <protection hidden="1"/>
    </xf>
    <xf numFmtId="4" fontId="39" fillId="33" borderId="11" xfId="0" applyNumberFormat="1" applyFont="1" applyFill="1" applyBorder="1" applyAlignment="1" applyProtection="1">
      <alignment horizontal="center" vertical="center" wrapText="1"/>
      <protection hidden="1"/>
    </xf>
    <xf numFmtId="4" fontId="39" fillId="33" borderId="21" xfId="0" applyNumberFormat="1" applyFont="1" applyFill="1" applyBorder="1" applyAlignment="1" applyProtection="1">
      <alignment horizontal="center" vertical="center" wrapText="1"/>
      <protection hidden="1"/>
    </xf>
    <xf numFmtId="4" fontId="39" fillId="33" borderId="10" xfId="0" applyNumberFormat="1" applyFont="1" applyFill="1" applyBorder="1" applyAlignment="1" applyProtection="1">
      <alignment horizontal="center" vertical="center" wrapText="1"/>
      <protection hidden="1"/>
    </xf>
    <xf numFmtId="49" fontId="17" fillId="0" borderId="11" xfId="0" applyNumberFormat="1" applyFont="1" applyBorder="1" applyAlignment="1" applyProtection="1">
      <alignment horizontal="left" vertical="center" wrapText="1" indent="1"/>
      <protection hidden="1"/>
    </xf>
    <xf numFmtId="49" fontId="17" fillId="0" borderId="10" xfId="0" applyNumberFormat="1" applyFont="1" applyBorder="1" applyAlignment="1" applyProtection="1">
      <alignment horizontal="left" vertical="center" wrapText="1" indent="1"/>
      <protection hidden="1"/>
    </xf>
    <xf numFmtId="4" fontId="40" fillId="6" borderId="11" xfId="0" applyNumberFormat="1" applyFont="1" applyFill="1" applyBorder="1" applyAlignment="1" applyProtection="1">
      <alignment horizontal="center" vertical="center" wrapText="1"/>
      <protection hidden="1"/>
    </xf>
    <xf numFmtId="4" fontId="40" fillId="6" borderId="10" xfId="0" applyNumberFormat="1" applyFont="1" applyFill="1" applyBorder="1" applyAlignment="1" applyProtection="1">
      <alignment horizontal="center" vertical="center" wrapText="1"/>
      <protection hidden="1"/>
    </xf>
    <xf numFmtId="4" fontId="43" fillId="43" borderId="11" xfId="0" applyNumberFormat="1" applyFont="1" applyFill="1" applyBorder="1" applyAlignment="1" applyProtection="1">
      <alignment horizontal="left" vertical="center" indent="1"/>
      <protection hidden="1"/>
    </xf>
    <xf numFmtId="4" fontId="43" fillId="43" borderId="10" xfId="0" applyNumberFormat="1" applyFont="1" applyFill="1" applyBorder="1" applyAlignment="1" applyProtection="1">
      <alignment horizontal="left" vertical="center" indent="1"/>
      <protection hidden="1"/>
    </xf>
    <xf numFmtId="166" fontId="39" fillId="13" borderId="11" xfId="0" applyNumberFormat="1" applyFont="1" applyFill="1" applyBorder="1" applyAlignment="1" applyProtection="1">
      <alignment horizontal="left" vertical="center" indent="1"/>
      <protection hidden="1"/>
    </xf>
    <xf numFmtId="166" fontId="39" fillId="13" borderId="10" xfId="0" applyNumberFormat="1" applyFont="1" applyFill="1" applyBorder="1" applyAlignment="1" applyProtection="1">
      <alignment horizontal="left" vertical="center" indent="1"/>
      <protection hidden="1"/>
    </xf>
    <xf numFmtId="4" fontId="35" fillId="44" borderId="11" xfId="3" applyNumberFormat="1" applyFont="1" applyFill="1" applyBorder="1" applyAlignment="1" applyProtection="1">
      <alignment horizontal="left" vertical="center" wrapText="1" indent="1"/>
      <protection hidden="1"/>
    </xf>
    <xf numFmtId="4" fontId="35" fillId="44" borderId="21" xfId="3" applyNumberFormat="1" applyFont="1" applyFill="1" applyBorder="1" applyAlignment="1" applyProtection="1">
      <alignment horizontal="left" vertical="center" wrapText="1" indent="1"/>
      <protection hidden="1"/>
    </xf>
    <xf numFmtId="0" fontId="48" fillId="23" borderId="11" xfId="0" applyFont="1" applyFill="1" applyBorder="1" applyAlignment="1" applyProtection="1">
      <alignment horizontal="left" vertical="center" wrapText="1" indent="1"/>
      <protection hidden="1"/>
    </xf>
    <xf numFmtId="0" fontId="48" fillId="23" borderId="21" xfId="0" applyFont="1" applyFill="1" applyBorder="1" applyAlignment="1" applyProtection="1">
      <alignment horizontal="left" vertical="center" wrapText="1" indent="1"/>
      <protection hidden="1"/>
    </xf>
    <xf numFmtId="0" fontId="48" fillId="23" borderId="10" xfId="0" applyFont="1" applyFill="1" applyBorder="1" applyAlignment="1" applyProtection="1">
      <alignment horizontal="left" vertical="center" wrapText="1" indent="1"/>
      <protection hidden="1"/>
    </xf>
    <xf numFmtId="4" fontId="35" fillId="44" borderId="0" xfId="3" applyNumberFormat="1" applyFont="1" applyFill="1" applyAlignment="1" applyProtection="1">
      <alignment horizontal="left" vertical="center" wrapText="1"/>
      <protection hidden="1"/>
    </xf>
    <xf numFmtId="4" fontId="10" fillId="6" borderId="0" xfId="0" applyNumberFormat="1" applyFont="1" applyFill="1" applyAlignment="1" applyProtection="1">
      <alignment horizontal="left" vertical="center" wrapText="1"/>
      <protection hidden="1"/>
    </xf>
    <xf numFmtId="4" fontId="10" fillId="24" borderId="12" xfId="3" applyNumberFormat="1" applyFont="1" applyFill="1" applyBorder="1" applyAlignment="1" applyProtection="1">
      <alignment horizontal="left" vertical="center" indent="1"/>
      <protection hidden="1"/>
    </xf>
    <xf numFmtId="4" fontId="29" fillId="25" borderId="11" xfId="3" applyNumberFormat="1" applyFont="1" applyFill="1" applyBorder="1" applyAlignment="1" applyProtection="1">
      <alignment horizontal="left" vertical="center" wrapText="1" indent="1"/>
      <protection hidden="1"/>
    </xf>
    <xf numFmtId="4" fontId="29" fillId="25" borderId="21" xfId="3" applyNumberFormat="1" applyFont="1" applyFill="1" applyBorder="1" applyAlignment="1" applyProtection="1">
      <alignment horizontal="left" vertical="center" wrapText="1" indent="1"/>
      <protection hidden="1"/>
    </xf>
    <xf numFmtId="4" fontId="29" fillId="25" borderId="10" xfId="3" applyNumberFormat="1" applyFont="1" applyFill="1" applyBorder="1" applyAlignment="1" applyProtection="1">
      <alignment horizontal="left" vertical="center" wrapText="1" indent="1"/>
      <protection hidden="1"/>
    </xf>
    <xf numFmtId="169" fontId="10" fillId="24" borderId="12" xfId="3" applyNumberFormat="1" applyFont="1" applyFill="1" applyBorder="1" applyAlignment="1" applyProtection="1">
      <alignment horizontal="left" vertical="center" indent="1"/>
      <protection hidden="1"/>
    </xf>
    <xf numFmtId="0" fontId="10" fillId="24" borderId="12" xfId="3" applyFont="1" applyFill="1" applyBorder="1" applyAlignment="1" applyProtection="1">
      <alignment horizontal="left" vertical="center" indent="1"/>
      <protection hidden="1"/>
    </xf>
    <xf numFmtId="0" fontId="39" fillId="33" borderId="11" xfId="0" applyFont="1" applyFill="1" applyBorder="1" applyAlignment="1" applyProtection="1">
      <alignment horizontal="left" vertical="center" wrapText="1" indent="1"/>
      <protection hidden="1"/>
    </xf>
    <xf numFmtId="0" fontId="39" fillId="33" borderId="10" xfId="0" applyFont="1" applyFill="1" applyBorder="1" applyAlignment="1" applyProtection="1">
      <alignment horizontal="left" vertical="center" wrapText="1" indent="1"/>
      <protection hidden="1"/>
    </xf>
    <xf numFmtId="0" fontId="48" fillId="23" borderId="12" xfId="0" applyFont="1" applyFill="1" applyBorder="1" applyAlignment="1" applyProtection="1">
      <alignment horizontal="left" vertical="center" wrapText="1" indent="1"/>
      <protection hidden="1"/>
    </xf>
    <xf numFmtId="4" fontId="40" fillId="33" borderId="12" xfId="0" applyNumberFormat="1" applyFont="1" applyFill="1" applyBorder="1" applyAlignment="1" applyProtection="1">
      <alignment horizontal="center" vertical="center" wrapText="1"/>
      <protection hidden="1"/>
    </xf>
    <xf numFmtId="4" fontId="39" fillId="33" borderId="12" xfId="0" applyNumberFormat="1" applyFont="1" applyFill="1" applyBorder="1" applyAlignment="1" applyProtection="1">
      <alignment horizontal="center" vertical="center" wrapText="1"/>
      <protection hidden="1"/>
    </xf>
    <xf numFmtId="4" fontId="17" fillId="0" borderId="12" xfId="0" applyNumberFormat="1" applyFont="1" applyBorder="1" applyAlignment="1" applyProtection="1">
      <alignment horizontal="left" vertical="center" wrapText="1" indent="1"/>
      <protection hidden="1"/>
    </xf>
    <xf numFmtId="4" fontId="17" fillId="6" borderId="11" xfId="0" applyNumberFormat="1" applyFont="1" applyFill="1" applyBorder="1" applyAlignment="1" applyProtection="1">
      <alignment horizontal="left" vertical="center" wrapText="1" indent="1"/>
      <protection hidden="1"/>
    </xf>
    <xf numFmtId="4" fontId="17" fillId="6" borderId="10" xfId="0" applyNumberFormat="1" applyFont="1" applyFill="1" applyBorder="1" applyAlignment="1" applyProtection="1">
      <alignment horizontal="left" vertical="center" wrapText="1" indent="1"/>
      <protection hidden="1"/>
    </xf>
    <xf numFmtId="49" fontId="38" fillId="0" borderId="11" xfId="0" applyNumberFormat="1" applyFont="1" applyBorder="1" applyAlignment="1" applyProtection="1">
      <alignment horizontal="left" vertical="center" wrapText="1" indent="1"/>
      <protection hidden="1"/>
    </xf>
    <xf numFmtId="49" fontId="38" fillId="0" borderId="10" xfId="0" applyNumberFormat="1" applyFont="1" applyBorder="1" applyAlignment="1" applyProtection="1">
      <alignment horizontal="left" vertical="center" wrapText="1" indent="1"/>
      <protection hidden="1"/>
    </xf>
    <xf numFmtId="0" fontId="38" fillId="0" borderId="12" xfId="0" applyFont="1" applyBorder="1" applyAlignment="1" applyProtection="1">
      <alignment horizontal="left" vertical="center" wrapText="1" indent="1"/>
      <protection hidden="1"/>
    </xf>
    <xf numFmtId="0" fontId="39" fillId="13" borderId="11" xfId="0" applyFont="1" applyFill="1" applyBorder="1" applyAlignment="1" applyProtection="1">
      <alignment horizontal="left" vertical="center" wrapText="1" indent="1"/>
      <protection hidden="1"/>
    </xf>
    <xf numFmtId="0" fontId="39" fillId="13" borderId="10" xfId="0" applyFont="1" applyFill="1" applyBorder="1" applyAlignment="1" applyProtection="1">
      <alignment horizontal="left" vertical="center" wrapText="1" indent="1"/>
      <protection hidden="1"/>
    </xf>
    <xf numFmtId="0" fontId="39" fillId="13" borderId="21" xfId="0" applyFont="1" applyFill="1" applyBorder="1" applyAlignment="1" applyProtection="1">
      <alignment horizontal="left" vertical="center" wrapText="1" indent="1"/>
      <protection hidden="1"/>
    </xf>
    <xf numFmtId="0" fontId="66" fillId="6" borderId="19" xfId="0" applyFont="1" applyFill="1" applyBorder="1" applyAlignment="1" applyProtection="1">
      <alignment horizontal="left" vertical="center" wrapText="1"/>
      <protection hidden="1"/>
    </xf>
    <xf numFmtId="0" fontId="38" fillId="0" borderId="12" xfId="0" applyFont="1" applyBorder="1" applyAlignment="1" applyProtection="1">
      <alignment horizontal="center" vertical="center"/>
      <protection hidden="1"/>
    </xf>
    <xf numFmtId="0" fontId="46" fillId="0" borderId="11" xfId="0" applyFont="1" applyBorder="1" applyAlignment="1" applyProtection="1">
      <alignment horizontal="center" vertical="center" wrapText="1"/>
      <protection hidden="1"/>
    </xf>
    <xf numFmtId="0" fontId="46" fillId="0" borderId="21" xfId="0" applyFont="1" applyBorder="1" applyAlignment="1" applyProtection="1">
      <alignment horizontal="center" vertical="center" wrapText="1"/>
      <protection hidden="1"/>
    </xf>
    <xf numFmtId="0" fontId="46" fillId="0" borderId="10" xfId="0" applyFont="1" applyBorder="1" applyAlignment="1" applyProtection="1">
      <alignment horizontal="center" vertical="center" wrapText="1"/>
      <protection hidden="1"/>
    </xf>
    <xf numFmtId="0" fontId="17" fillId="0" borderId="11" xfId="0" applyFont="1" applyBorder="1" applyAlignment="1" applyProtection="1">
      <alignment horizontal="center" vertical="center" wrapText="1"/>
      <protection hidden="1"/>
    </xf>
    <xf numFmtId="0" fontId="38" fillId="0" borderId="10" xfId="0" applyFont="1" applyBorder="1" applyAlignment="1" applyProtection="1">
      <alignment horizontal="center" vertical="center" wrapText="1"/>
      <protection hidden="1"/>
    </xf>
    <xf numFmtId="0" fontId="46" fillId="13" borderId="52" xfId="0" applyFont="1" applyFill="1" applyBorder="1" applyAlignment="1" applyProtection="1">
      <alignment horizontal="left" vertical="center" indent="1"/>
      <protection hidden="1"/>
    </xf>
    <xf numFmtId="0" fontId="46" fillId="13" borderId="22" xfId="0" applyFont="1" applyFill="1" applyBorder="1" applyAlignment="1" applyProtection="1">
      <alignment horizontal="left" vertical="center" indent="1"/>
      <protection hidden="1"/>
    </xf>
    <xf numFmtId="4" fontId="39" fillId="0" borderId="11" xfId="0" applyNumberFormat="1" applyFont="1" applyBorder="1" applyAlignment="1" applyProtection="1">
      <alignment horizontal="center" vertical="center" wrapText="1"/>
      <protection hidden="1"/>
    </xf>
    <xf numFmtId="4" fontId="39" fillId="0" borderId="21" xfId="0" applyNumberFormat="1" applyFont="1" applyBorder="1" applyAlignment="1" applyProtection="1">
      <alignment horizontal="center" vertical="center" wrapText="1"/>
      <protection hidden="1"/>
    </xf>
    <xf numFmtId="4" fontId="39" fillId="0" borderId="10" xfId="0" applyNumberFormat="1" applyFont="1" applyBorder="1" applyAlignment="1" applyProtection="1">
      <alignment horizontal="center" vertical="center" wrapText="1"/>
      <protection hidden="1"/>
    </xf>
    <xf numFmtId="171" fontId="17" fillId="18" borderId="11" xfId="0" applyNumberFormat="1" applyFont="1" applyFill="1" applyBorder="1" applyAlignment="1" applyProtection="1">
      <alignment horizontal="left" vertical="center" wrapText="1" indent="1"/>
      <protection hidden="1"/>
    </xf>
    <xf numFmtId="171" fontId="17" fillId="18" borderId="10" xfId="0" applyNumberFormat="1" applyFont="1" applyFill="1" applyBorder="1" applyAlignment="1" applyProtection="1">
      <alignment horizontal="left" vertical="center" wrapText="1" indent="1"/>
      <protection hidden="1"/>
    </xf>
    <xf numFmtId="0" fontId="38" fillId="0" borderId="12" xfId="0" applyFont="1" applyBorder="1" applyAlignment="1" applyProtection="1">
      <alignment horizontal="center" vertical="center" wrapText="1"/>
      <protection hidden="1"/>
    </xf>
    <xf numFmtId="0" fontId="68" fillId="6" borderId="19" xfId="0" applyFont="1" applyFill="1" applyBorder="1" applyAlignment="1" applyProtection="1">
      <alignment horizontal="left" vertical="center" wrapText="1"/>
      <protection hidden="1"/>
    </xf>
    <xf numFmtId="0" fontId="68" fillId="6" borderId="0" xfId="0" applyFont="1" applyFill="1" applyAlignment="1" applyProtection="1">
      <alignment horizontal="left" vertical="center" wrapText="1"/>
      <protection hidden="1"/>
    </xf>
    <xf numFmtId="164" fontId="17" fillId="18" borderId="10" xfId="0" applyNumberFormat="1" applyFont="1" applyFill="1" applyBorder="1" applyAlignment="1" applyProtection="1">
      <alignment horizontal="left" vertical="center" wrapText="1" indent="1"/>
      <protection hidden="1"/>
    </xf>
    <xf numFmtId="0" fontId="46" fillId="6" borderId="12" xfId="0" applyFont="1" applyFill="1" applyBorder="1" applyAlignment="1" applyProtection="1">
      <alignment horizontal="center" vertical="center"/>
      <protection hidden="1"/>
    </xf>
    <xf numFmtId="0" fontId="46" fillId="6" borderId="12" xfId="0" applyFont="1" applyFill="1" applyBorder="1" applyAlignment="1" applyProtection="1">
      <alignment horizontal="center" vertical="center" wrapText="1"/>
      <protection hidden="1"/>
    </xf>
    <xf numFmtId="4" fontId="47" fillId="6" borderId="11" xfId="0" applyNumberFormat="1" applyFont="1" applyFill="1" applyBorder="1" applyAlignment="1">
      <alignment horizontal="center" vertical="center"/>
    </xf>
    <xf numFmtId="4" fontId="47" fillId="6" borderId="21" xfId="0" applyNumberFormat="1" applyFont="1" applyFill="1" applyBorder="1" applyAlignment="1">
      <alignment horizontal="center" vertical="center"/>
    </xf>
    <xf numFmtId="4" fontId="47" fillId="6" borderId="10" xfId="0" applyNumberFormat="1" applyFont="1" applyFill="1" applyBorder="1" applyAlignment="1">
      <alignment horizontal="center" vertical="center"/>
    </xf>
    <xf numFmtId="170" fontId="29" fillId="25" borderId="11" xfId="3" applyNumberFormat="1" applyFont="1" applyFill="1" applyBorder="1" applyAlignment="1">
      <alignment horizontal="left" vertical="center" wrapText="1" indent="1"/>
    </xf>
    <xf numFmtId="170" fontId="29" fillId="25" borderId="21" xfId="3" applyNumberFormat="1" applyFont="1" applyFill="1" applyBorder="1" applyAlignment="1">
      <alignment horizontal="left" vertical="center" wrapText="1" indent="1"/>
    </xf>
    <xf numFmtId="170" fontId="29" fillId="25" borderId="10" xfId="3" applyNumberFormat="1" applyFont="1" applyFill="1" applyBorder="1" applyAlignment="1">
      <alignment horizontal="left" vertical="center" wrapText="1" indent="1"/>
    </xf>
    <xf numFmtId="168" fontId="23" fillId="27" borderId="12" xfId="0" applyNumberFormat="1" applyFont="1" applyFill="1" applyBorder="1" applyAlignment="1">
      <alignment horizontal="left" vertical="center" wrapText="1" indent="1"/>
    </xf>
    <xf numFmtId="0" fontId="11" fillId="6" borderId="12" xfId="3" applyFont="1" applyFill="1" applyBorder="1" applyAlignment="1">
      <alignment horizontal="center" vertical="center" wrapText="1"/>
    </xf>
    <xf numFmtId="0" fontId="61" fillId="27" borderId="12" xfId="0" applyFont="1" applyFill="1" applyBorder="1" applyAlignment="1">
      <alignment horizontal="center" vertical="center" wrapText="1"/>
    </xf>
    <xf numFmtId="166" fontId="61" fillId="27" borderId="11" xfId="0" applyNumberFormat="1" applyFont="1" applyFill="1" applyBorder="1" applyAlignment="1">
      <alignment horizontal="center" vertical="center" wrapText="1"/>
    </xf>
    <xf numFmtId="166" fontId="61" fillId="27" borderId="21" xfId="0" applyNumberFormat="1" applyFont="1" applyFill="1" applyBorder="1" applyAlignment="1">
      <alignment horizontal="center" vertical="center" wrapText="1"/>
    </xf>
    <xf numFmtId="166" fontId="61" fillId="27" borderId="10" xfId="0" applyNumberFormat="1" applyFont="1" applyFill="1" applyBorder="1" applyAlignment="1">
      <alignment horizontal="center" vertical="center" wrapText="1"/>
    </xf>
    <xf numFmtId="0" fontId="10" fillId="33" borderId="11" xfId="3" applyFont="1" applyFill="1" applyBorder="1" applyAlignment="1">
      <alignment horizontal="center" vertical="center" wrapText="1"/>
    </xf>
    <xf numFmtId="0" fontId="10" fillId="33" borderId="21" xfId="3" applyFont="1" applyFill="1" applyBorder="1" applyAlignment="1">
      <alignment horizontal="center" vertical="center" wrapText="1"/>
    </xf>
    <xf numFmtId="0" fontId="10" fillId="33" borderId="10" xfId="3" applyFont="1" applyFill="1" applyBorder="1" applyAlignment="1">
      <alignment horizontal="center" vertical="center" wrapText="1"/>
    </xf>
    <xf numFmtId="0" fontId="14" fillId="29" borderId="11" xfId="3" applyFont="1" applyFill="1" applyBorder="1" applyAlignment="1">
      <alignment horizontal="center" vertical="center" wrapText="1"/>
    </xf>
    <xf numFmtId="0" fontId="14" fillId="29" borderId="21" xfId="3" applyFont="1" applyFill="1" applyBorder="1" applyAlignment="1">
      <alignment horizontal="center" vertical="center" wrapText="1"/>
    </xf>
    <xf numFmtId="0" fontId="14" fillId="29" borderId="10" xfId="3" applyFont="1" applyFill="1" applyBorder="1" applyAlignment="1">
      <alignment horizontal="center" vertical="center" wrapText="1"/>
    </xf>
    <xf numFmtId="0" fontId="47" fillId="28" borderId="12" xfId="0" applyFont="1" applyFill="1" applyBorder="1" applyAlignment="1">
      <alignment horizontal="center" vertical="center" wrapText="1"/>
    </xf>
    <xf numFmtId="0" fontId="47" fillId="28" borderId="11" xfId="0" applyFont="1" applyFill="1" applyBorder="1" applyAlignment="1">
      <alignment horizontal="center" vertical="center" wrapText="1"/>
    </xf>
    <xf numFmtId="0" fontId="47" fillId="28" borderId="21" xfId="0" applyFont="1" applyFill="1" applyBorder="1" applyAlignment="1">
      <alignment horizontal="center" vertical="center" wrapText="1"/>
    </xf>
    <xf numFmtId="0" fontId="47" fillId="28" borderId="10" xfId="0" applyFont="1" applyFill="1" applyBorder="1" applyAlignment="1">
      <alignment horizontal="center" vertical="center" wrapText="1"/>
    </xf>
    <xf numFmtId="0" fontId="61" fillId="27" borderId="12" xfId="0" applyFont="1" applyFill="1" applyBorder="1" applyAlignment="1">
      <alignment horizontal="left" vertical="center" wrapText="1" indent="1"/>
    </xf>
    <xf numFmtId="0" fontId="11" fillId="6" borderId="11" xfId="3" applyFont="1" applyFill="1" applyBorder="1" applyAlignment="1">
      <alignment horizontal="center" vertical="center" wrapText="1"/>
    </xf>
    <xf numFmtId="0" fontId="11" fillId="6" borderId="21" xfId="3" applyFont="1" applyFill="1" applyBorder="1" applyAlignment="1">
      <alignment horizontal="center" vertical="center" wrapText="1"/>
    </xf>
    <xf numFmtId="0" fontId="11" fillId="6" borderId="10" xfId="3" applyFont="1" applyFill="1" applyBorder="1" applyAlignment="1">
      <alignment horizontal="center" vertical="center" wrapText="1"/>
    </xf>
    <xf numFmtId="0" fontId="61" fillId="27" borderId="11" xfId="0" applyFont="1" applyFill="1" applyBorder="1" applyAlignment="1">
      <alignment horizontal="center" vertical="center" wrapText="1"/>
    </xf>
    <xf numFmtId="0" fontId="61" fillId="27" borderId="21" xfId="0" applyFont="1" applyFill="1" applyBorder="1" applyAlignment="1">
      <alignment horizontal="center" vertical="center" wrapText="1"/>
    </xf>
    <xf numFmtId="0" fontId="61" fillId="27" borderId="10" xfId="0" applyFont="1" applyFill="1" applyBorder="1" applyAlignment="1">
      <alignment horizontal="center" vertical="center" wrapText="1"/>
    </xf>
    <xf numFmtId="0" fontId="11" fillId="6" borderId="0" xfId="3" applyFont="1" applyFill="1" applyAlignment="1">
      <alignment horizontal="center" vertical="center" wrapText="1"/>
    </xf>
    <xf numFmtId="168" fontId="23" fillId="27" borderId="11" xfId="0" applyNumberFormat="1" applyFont="1" applyFill="1" applyBorder="1" applyAlignment="1">
      <alignment horizontal="left" vertical="center" wrapText="1" indent="1"/>
    </xf>
    <xf numFmtId="168" fontId="23" fillId="27" borderId="21" xfId="0" applyNumberFormat="1" applyFont="1" applyFill="1" applyBorder="1" applyAlignment="1">
      <alignment horizontal="left" vertical="center" wrapText="1" indent="1"/>
    </xf>
    <xf numFmtId="168" fontId="23" fillId="27" borderId="10" xfId="0" applyNumberFormat="1" applyFont="1" applyFill="1" applyBorder="1" applyAlignment="1">
      <alignment horizontal="left" vertical="center" wrapText="1" indent="1"/>
    </xf>
    <xf numFmtId="0" fontId="25" fillId="44" borderId="16" xfId="3" applyFont="1" applyFill="1" applyBorder="1" applyAlignment="1" applyProtection="1">
      <alignment horizontal="center" vertical="center" wrapText="1"/>
      <protection locked="0"/>
    </xf>
    <xf numFmtId="0" fontId="1" fillId="6" borderId="11" xfId="0" applyFont="1" applyFill="1" applyBorder="1" applyAlignment="1">
      <alignment horizontal="left" vertical="center" indent="1"/>
    </xf>
    <xf numFmtId="0" fontId="1" fillId="6" borderId="21" xfId="0" applyFont="1" applyFill="1" applyBorder="1" applyAlignment="1">
      <alignment horizontal="left" vertical="center" indent="1"/>
    </xf>
    <xf numFmtId="0" fontId="1" fillId="6" borderId="10" xfId="0" applyFont="1" applyFill="1" applyBorder="1" applyAlignment="1">
      <alignment horizontal="left" vertical="center" indent="1"/>
    </xf>
    <xf numFmtId="0" fontId="24" fillId="25" borderId="11" xfId="3" applyFont="1" applyFill="1" applyBorder="1" applyAlignment="1">
      <alignment horizontal="left" vertical="center" indent="1"/>
    </xf>
    <xf numFmtId="0" fontId="24" fillId="25" borderId="21" xfId="3" applyFont="1" applyFill="1" applyBorder="1" applyAlignment="1">
      <alignment horizontal="left" vertical="center" indent="1"/>
    </xf>
    <xf numFmtId="0" fontId="24" fillId="25" borderId="10" xfId="3" applyFont="1" applyFill="1" applyBorder="1" applyAlignment="1">
      <alignment horizontal="left" vertical="center" indent="1"/>
    </xf>
    <xf numFmtId="0" fontId="52" fillId="44" borderId="0" xfId="3" applyFont="1" applyFill="1" applyAlignment="1">
      <alignment horizontal="left" vertical="center" wrapText="1"/>
    </xf>
    <xf numFmtId="0" fontId="24" fillId="25" borderId="12" xfId="3" applyFont="1" applyFill="1" applyBorder="1" applyAlignment="1">
      <alignment horizontal="left" vertical="center" indent="1"/>
    </xf>
    <xf numFmtId="0" fontId="24" fillId="25" borderId="12" xfId="3" applyFont="1" applyFill="1" applyBorder="1" applyAlignment="1">
      <alignment horizontal="left" vertical="center" wrapText="1" indent="1"/>
    </xf>
    <xf numFmtId="1" fontId="23" fillId="6" borderId="11" xfId="0" applyNumberFormat="1" applyFont="1" applyFill="1" applyBorder="1" applyAlignment="1">
      <alignment horizontal="center" vertical="center"/>
    </xf>
    <xf numFmtId="1" fontId="23" fillId="6" borderId="21" xfId="0" applyNumberFormat="1" applyFont="1" applyFill="1" applyBorder="1" applyAlignment="1">
      <alignment horizontal="center" vertical="center"/>
    </xf>
    <xf numFmtId="1" fontId="23" fillId="6" borderId="10" xfId="0" applyNumberFormat="1" applyFont="1" applyFill="1" applyBorder="1" applyAlignment="1">
      <alignment horizontal="center" vertical="center"/>
    </xf>
    <xf numFmtId="0" fontId="10" fillId="24" borderId="17" xfId="0" applyFont="1" applyFill="1" applyBorder="1" applyAlignment="1">
      <alignment horizontal="center"/>
    </xf>
    <xf numFmtId="0" fontId="10" fillId="24" borderId="16" xfId="0" applyFont="1" applyFill="1" applyBorder="1" applyAlignment="1">
      <alignment horizontal="center"/>
    </xf>
    <xf numFmtId="0" fontId="10" fillId="24" borderId="15" xfId="0" applyFont="1" applyFill="1" applyBorder="1" applyAlignment="1">
      <alignment horizontal="center"/>
    </xf>
    <xf numFmtId="0" fontId="11" fillId="24" borderId="11" xfId="0" applyFont="1" applyFill="1" applyBorder="1" applyAlignment="1">
      <alignment horizontal="center"/>
    </xf>
    <xf numFmtId="0" fontId="11" fillId="24" borderId="21" xfId="0" applyFont="1" applyFill="1" applyBorder="1" applyAlignment="1">
      <alignment horizontal="center"/>
    </xf>
    <xf numFmtId="0" fontId="11" fillId="24" borderId="10" xfId="0" applyFont="1" applyFill="1" applyBorder="1" applyAlignment="1">
      <alignment horizontal="center"/>
    </xf>
    <xf numFmtId="0" fontId="39" fillId="6" borderId="30" xfId="0" applyFont="1" applyFill="1" applyBorder="1" applyAlignment="1">
      <alignment horizontal="right" vertical="center" wrapText="1"/>
    </xf>
    <xf numFmtId="0" fontId="39" fillId="6" borderId="29" xfId="0" applyFont="1" applyFill="1" applyBorder="1" applyAlignment="1">
      <alignment horizontal="right" vertical="center" wrapText="1"/>
    </xf>
    <xf numFmtId="166" fontId="17" fillId="6" borderId="11" xfId="4" applyNumberFormat="1" applyFont="1" applyFill="1" applyBorder="1" applyAlignment="1">
      <alignment horizontal="center" vertical="center"/>
    </xf>
    <xf numFmtId="166" fontId="17" fillId="6" borderId="21" xfId="4" applyNumberFormat="1" applyFont="1" applyFill="1" applyBorder="1" applyAlignment="1">
      <alignment horizontal="center" vertical="center"/>
    </xf>
    <xf numFmtId="166" fontId="17" fillId="6" borderId="10" xfId="4" applyNumberFormat="1" applyFont="1" applyFill="1" applyBorder="1" applyAlignment="1">
      <alignment horizontal="center" vertical="center"/>
    </xf>
    <xf numFmtId="166" fontId="17" fillId="6" borderId="11" xfId="0" applyNumberFormat="1" applyFont="1" applyFill="1" applyBorder="1" applyAlignment="1">
      <alignment horizontal="center" vertical="center"/>
    </xf>
    <xf numFmtId="166" fontId="17" fillId="6" borderId="21" xfId="0" applyNumberFormat="1" applyFont="1" applyFill="1" applyBorder="1" applyAlignment="1">
      <alignment horizontal="center" vertical="center"/>
    </xf>
    <xf numFmtId="166" fontId="17" fillId="6" borderId="10" xfId="0" applyNumberFormat="1" applyFont="1" applyFill="1" applyBorder="1" applyAlignment="1">
      <alignment horizontal="center" vertical="center"/>
    </xf>
    <xf numFmtId="166" fontId="17" fillId="6" borderId="20" xfId="0" applyNumberFormat="1" applyFont="1" applyFill="1" applyBorder="1" applyAlignment="1">
      <alignment horizontal="center" vertical="center"/>
    </xf>
    <xf numFmtId="0" fontId="17" fillId="32" borderId="48" xfId="0" applyFont="1" applyFill="1" applyBorder="1" applyAlignment="1">
      <alignment horizontal="center" vertical="center"/>
    </xf>
    <xf numFmtId="0" fontId="17" fillId="32" borderId="46" xfId="0" applyFont="1" applyFill="1" applyBorder="1" applyAlignment="1">
      <alignment horizontal="center" vertical="center"/>
    </xf>
    <xf numFmtId="0" fontId="17" fillId="32" borderId="48" xfId="0" applyFont="1" applyFill="1" applyBorder="1" applyAlignment="1">
      <alignment horizontal="center" vertical="center" wrapText="1"/>
    </xf>
    <xf numFmtId="0" fontId="17" fillId="32" borderId="47" xfId="0" applyFont="1" applyFill="1" applyBorder="1" applyAlignment="1">
      <alignment horizontal="center" vertical="center" wrapText="1"/>
    </xf>
    <xf numFmtId="0" fontId="17" fillId="32" borderId="69" xfId="0" applyFont="1" applyFill="1" applyBorder="1" applyAlignment="1">
      <alignment horizontal="center" vertical="center" wrapText="1"/>
    </xf>
    <xf numFmtId="166" fontId="17" fillId="6" borderId="37" xfId="0" applyNumberFormat="1" applyFont="1" applyFill="1" applyBorder="1" applyAlignment="1">
      <alignment horizontal="center" vertical="center" wrapText="1"/>
    </xf>
    <xf numFmtId="166" fontId="17" fillId="6" borderId="56" xfId="0" applyNumberFormat="1" applyFont="1" applyFill="1" applyBorder="1" applyAlignment="1">
      <alignment horizontal="center" vertical="center" wrapText="1"/>
    </xf>
    <xf numFmtId="166" fontId="39" fillId="6" borderId="26" xfId="0" applyNumberFormat="1" applyFont="1" applyFill="1" applyBorder="1" applyAlignment="1">
      <alignment horizontal="center" vertical="center" wrapText="1"/>
    </xf>
    <xf numFmtId="166" fontId="39" fillId="6" borderId="57" xfId="0" applyNumberFormat="1" applyFont="1" applyFill="1" applyBorder="1" applyAlignment="1">
      <alignment horizontal="center" vertical="center" wrapText="1"/>
    </xf>
    <xf numFmtId="0" fontId="17" fillId="6" borderId="78" xfId="0" applyFont="1" applyFill="1" applyBorder="1" applyAlignment="1">
      <alignment horizontal="left" vertical="center"/>
    </xf>
    <xf numFmtId="0" fontId="17" fillId="6" borderId="75" xfId="0" applyFont="1" applyFill="1" applyBorder="1" applyAlignment="1">
      <alignment horizontal="left" vertical="center"/>
    </xf>
    <xf numFmtId="166" fontId="39" fillId="6" borderId="80" xfId="0" applyNumberFormat="1" applyFont="1" applyFill="1" applyBorder="1" applyAlignment="1">
      <alignment horizontal="center" vertical="center" wrapText="1"/>
    </xf>
    <xf numFmtId="166" fontId="39" fillId="6" borderId="81" xfId="0" applyNumberFormat="1" applyFont="1" applyFill="1" applyBorder="1" applyAlignment="1">
      <alignment horizontal="center" vertical="center" wrapText="1"/>
    </xf>
    <xf numFmtId="0" fontId="17" fillId="6" borderId="65" xfId="0" applyFont="1" applyFill="1" applyBorder="1" applyAlignment="1">
      <alignment horizontal="left" vertical="center"/>
    </xf>
    <xf numFmtId="0" fontId="17" fillId="6" borderId="50" xfId="0" applyFont="1" applyFill="1" applyBorder="1" applyAlignment="1">
      <alignment horizontal="left" vertical="center"/>
    </xf>
    <xf numFmtId="0" fontId="17" fillId="6" borderId="53" xfId="0" applyFont="1" applyFill="1" applyBorder="1" applyAlignment="1">
      <alignment horizontal="left" vertical="center"/>
    </xf>
    <xf numFmtId="166" fontId="17" fillId="6" borderId="79" xfId="0" applyNumberFormat="1" applyFont="1" applyFill="1" applyBorder="1" applyAlignment="1">
      <alignment horizontal="center" vertical="center" wrapText="1"/>
    </xf>
    <xf numFmtId="166" fontId="17" fillId="6" borderId="71" xfId="0" applyNumberFormat="1" applyFont="1" applyFill="1" applyBorder="1" applyAlignment="1">
      <alignment horizontal="center" vertical="center" wrapText="1"/>
    </xf>
    <xf numFmtId="166" fontId="17" fillId="6" borderId="22" xfId="0" applyNumberFormat="1" applyFont="1" applyFill="1" applyBorder="1" applyAlignment="1">
      <alignment horizontal="center" vertical="center" wrapText="1"/>
    </xf>
    <xf numFmtId="166" fontId="17" fillId="6" borderId="52" xfId="0" applyNumberFormat="1" applyFont="1" applyFill="1" applyBorder="1" applyAlignment="1">
      <alignment horizontal="center" vertical="center" wrapText="1"/>
    </xf>
    <xf numFmtId="166" fontId="17" fillId="6" borderId="11" xfId="0" applyNumberFormat="1" applyFont="1" applyFill="1" applyBorder="1" applyAlignment="1">
      <alignment horizontal="center" vertical="center" wrapText="1"/>
    </xf>
    <xf numFmtId="166" fontId="17" fillId="6" borderId="10" xfId="0" applyNumberFormat="1" applyFont="1" applyFill="1" applyBorder="1" applyAlignment="1">
      <alignment horizontal="center" vertical="center" wrapText="1"/>
    </xf>
    <xf numFmtId="1" fontId="36" fillId="6" borderId="11" xfId="0" applyNumberFormat="1" applyFont="1" applyFill="1" applyBorder="1" applyAlignment="1">
      <alignment horizontal="center" vertical="center"/>
    </xf>
    <xf numFmtId="1" fontId="36" fillId="6" borderId="21" xfId="0" applyNumberFormat="1" applyFont="1" applyFill="1" applyBorder="1" applyAlignment="1">
      <alignment horizontal="center" vertical="center"/>
    </xf>
    <xf numFmtId="1" fontId="36" fillId="6" borderId="10" xfId="0" applyNumberFormat="1" applyFont="1" applyFill="1" applyBorder="1" applyAlignment="1">
      <alignment horizontal="center" vertical="center"/>
    </xf>
    <xf numFmtId="0" fontId="0" fillId="24" borderId="11" xfId="0" applyFill="1" applyBorder="1" applyAlignment="1">
      <alignment horizontal="center"/>
    </xf>
    <xf numFmtId="0" fontId="0" fillId="24" borderId="21" xfId="0" applyFill="1" applyBorder="1" applyAlignment="1">
      <alignment horizontal="center"/>
    </xf>
    <xf numFmtId="0" fontId="0" fillId="24" borderId="10" xfId="0" applyFill="1" applyBorder="1" applyAlignment="1">
      <alignment horizontal="center"/>
    </xf>
    <xf numFmtId="166" fontId="54" fillId="6" borderId="11" xfId="4" applyNumberFormat="1" applyFont="1" applyFill="1" applyBorder="1" applyAlignment="1">
      <alignment horizontal="center" vertical="center"/>
    </xf>
    <xf numFmtId="166" fontId="54" fillId="6" borderId="21" xfId="4" applyNumberFormat="1" applyFont="1" applyFill="1" applyBorder="1" applyAlignment="1">
      <alignment horizontal="center" vertical="center"/>
    </xf>
    <xf numFmtId="166" fontId="54" fillId="6" borderId="10" xfId="4" applyNumberFormat="1" applyFont="1" applyFill="1" applyBorder="1" applyAlignment="1">
      <alignment horizontal="center" vertical="center"/>
    </xf>
    <xf numFmtId="166" fontId="54" fillId="6" borderId="11" xfId="0" applyNumberFormat="1" applyFont="1" applyFill="1" applyBorder="1" applyAlignment="1">
      <alignment horizontal="center" vertical="center"/>
    </xf>
    <xf numFmtId="166" fontId="54" fillId="6" borderId="21" xfId="0" applyNumberFormat="1" applyFont="1" applyFill="1" applyBorder="1" applyAlignment="1">
      <alignment horizontal="center" vertical="center"/>
    </xf>
    <xf numFmtId="166" fontId="54" fillId="6" borderId="10" xfId="0" applyNumberFormat="1" applyFont="1" applyFill="1" applyBorder="1" applyAlignment="1">
      <alignment horizontal="center" vertical="center"/>
    </xf>
    <xf numFmtId="166" fontId="54" fillId="6" borderId="20" xfId="0" applyNumberFormat="1" applyFont="1" applyFill="1" applyBorder="1" applyAlignment="1">
      <alignment horizontal="center" vertical="center"/>
    </xf>
    <xf numFmtId="166" fontId="54" fillId="6" borderId="19" xfId="0" applyNumberFormat="1" applyFont="1" applyFill="1" applyBorder="1" applyAlignment="1">
      <alignment horizontal="center" vertical="center"/>
    </xf>
    <xf numFmtId="166" fontId="54" fillId="6" borderId="18" xfId="0" applyNumberFormat="1" applyFont="1" applyFill="1" applyBorder="1" applyAlignment="1">
      <alignment horizontal="center" vertical="center"/>
    </xf>
    <xf numFmtId="0" fontId="54" fillId="32" borderId="17" xfId="0" applyFont="1" applyFill="1" applyBorder="1" applyAlignment="1">
      <alignment horizontal="center" vertical="center"/>
    </xf>
    <xf numFmtId="0" fontId="54" fillId="32" borderId="15" xfId="0" applyFont="1" applyFill="1" applyBorder="1" applyAlignment="1">
      <alignment horizontal="center" vertical="center"/>
    </xf>
    <xf numFmtId="0" fontId="54" fillId="32" borderId="17" xfId="0" applyFont="1" applyFill="1" applyBorder="1" applyAlignment="1">
      <alignment horizontal="center" vertical="center" wrapText="1"/>
    </xf>
    <xf numFmtId="0" fontId="54" fillId="32" borderId="16" xfId="0" applyFont="1" applyFill="1" applyBorder="1" applyAlignment="1">
      <alignment horizontal="center" vertical="center" wrapText="1"/>
    </xf>
    <xf numFmtId="0" fontId="54" fillId="32" borderId="76" xfId="0" applyFont="1" applyFill="1" applyBorder="1" applyAlignment="1">
      <alignment horizontal="center" vertical="center" wrapText="1"/>
    </xf>
    <xf numFmtId="166" fontId="54" fillId="6" borderId="12" xfId="0" applyNumberFormat="1" applyFont="1" applyFill="1" applyBorder="1" applyAlignment="1">
      <alignment horizontal="center" vertical="center"/>
    </xf>
    <xf numFmtId="166" fontId="54" fillId="6" borderId="31" xfId="0" applyNumberFormat="1" applyFont="1" applyFill="1" applyBorder="1" applyAlignment="1">
      <alignment horizontal="center" vertical="center" wrapText="1"/>
    </xf>
    <xf numFmtId="166" fontId="54" fillId="6" borderId="39" xfId="0" applyNumberFormat="1" applyFont="1" applyFill="1" applyBorder="1" applyAlignment="1">
      <alignment horizontal="center" vertical="center" wrapText="1"/>
    </xf>
    <xf numFmtId="166" fontId="54" fillId="6" borderId="32" xfId="0" applyNumberFormat="1" applyFont="1" applyFill="1" applyBorder="1" applyAlignment="1">
      <alignment horizontal="center" vertical="center" wrapText="1"/>
    </xf>
    <xf numFmtId="0" fontId="54" fillId="6" borderId="53" xfId="0" applyFont="1" applyFill="1" applyBorder="1" applyAlignment="1">
      <alignment horizontal="left" vertical="center"/>
    </xf>
    <xf numFmtId="0" fontId="54" fillId="6" borderId="54" xfId="0" applyFont="1" applyFill="1" applyBorder="1" applyAlignment="1">
      <alignment horizontal="left" vertical="center"/>
    </xf>
    <xf numFmtId="166" fontId="54" fillId="6" borderId="52" xfId="0" applyNumberFormat="1" applyFont="1" applyFill="1" applyBorder="1" applyAlignment="1">
      <alignment horizontal="center" vertical="center" wrapText="1"/>
    </xf>
    <xf numFmtId="166" fontId="54" fillId="6" borderId="22" xfId="0" applyNumberFormat="1" applyFont="1" applyFill="1" applyBorder="1" applyAlignment="1">
      <alignment horizontal="center" vertical="center" wrapText="1"/>
    </xf>
    <xf numFmtId="0" fontId="54" fillId="32" borderId="48" xfId="0" applyFont="1" applyFill="1" applyBorder="1" applyAlignment="1">
      <alignment horizontal="center" vertical="center" wrapText="1"/>
    </xf>
    <xf numFmtId="0" fontId="54" fillId="32" borderId="47" xfId="0" applyFont="1" applyFill="1" applyBorder="1" applyAlignment="1">
      <alignment horizontal="center" vertical="center" wrapText="1"/>
    </xf>
    <xf numFmtId="0" fontId="54" fillId="32" borderId="69" xfId="0" applyFont="1" applyFill="1" applyBorder="1" applyAlignment="1">
      <alignment horizontal="center" vertical="center" wrapText="1"/>
    </xf>
    <xf numFmtId="166" fontId="54" fillId="0" borderId="37" xfId="0" applyNumberFormat="1" applyFont="1" applyBorder="1" applyAlignment="1">
      <alignment horizontal="center" vertical="center" wrapText="1"/>
    </xf>
    <xf numFmtId="166" fontId="54" fillId="0" borderId="22" xfId="0" applyNumberFormat="1" applyFont="1" applyBorder="1" applyAlignment="1">
      <alignment horizontal="center" vertical="center" wrapText="1"/>
    </xf>
    <xf numFmtId="0" fontId="54" fillId="32" borderId="48" xfId="0" applyFont="1" applyFill="1" applyBorder="1" applyAlignment="1">
      <alignment horizontal="center" vertical="center"/>
    </xf>
    <xf numFmtId="0" fontId="54" fillId="32" borderId="46" xfId="0" applyFont="1" applyFill="1" applyBorder="1" applyAlignment="1">
      <alignment horizontal="center" vertical="center"/>
    </xf>
    <xf numFmtId="166" fontId="54" fillId="6" borderId="37" xfId="0" applyNumberFormat="1" applyFont="1" applyFill="1" applyBorder="1" applyAlignment="1">
      <alignment horizontal="center" vertical="center" wrapText="1"/>
    </xf>
    <xf numFmtId="166" fontId="54" fillId="6" borderId="11" xfId="0" applyNumberFormat="1" applyFont="1" applyFill="1" applyBorder="1" applyAlignment="1">
      <alignment horizontal="center" vertical="center" wrapText="1"/>
    </xf>
    <xf numFmtId="166" fontId="54" fillId="6" borderId="10" xfId="0" applyNumberFormat="1" applyFont="1" applyFill="1" applyBorder="1" applyAlignment="1">
      <alignment horizontal="center" vertical="center" wrapText="1"/>
    </xf>
    <xf numFmtId="166" fontId="54" fillId="0" borderId="11" xfId="0" applyNumberFormat="1" applyFont="1" applyBorder="1" applyAlignment="1">
      <alignment horizontal="center" vertical="center" wrapText="1"/>
    </xf>
    <xf numFmtId="166" fontId="54" fillId="0" borderId="10" xfId="0" applyNumberFormat="1" applyFont="1" applyBorder="1" applyAlignment="1">
      <alignment horizontal="center" vertical="center" wrapText="1"/>
    </xf>
    <xf numFmtId="166" fontId="53" fillId="6" borderId="26" xfId="0" applyNumberFormat="1" applyFont="1" applyFill="1" applyBorder="1" applyAlignment="1">
      <alignment horizontal="center" vertical="center" wrapText="1"/>
    </xf>
    <xf numFmtId="166" fontId="53" fillId="6" borderId="81" xfId="0" applyNumberFormat="1" applyFont="1" applyFill="1" applyBorder="1" applyAlignment="1">
      <alignment horizontal="center" vertical="center" wrapText="1"/>
    </xf>
    <xf numFmtId="0" fontId="17" fillId="6" borderId="54" xfId="0" applyFont="1" applyFill="1" applyBorder="1" applyAlignment="1">
      <alignment horizontal="left" vertical="center"/>
    </xf>
    <xf numFmtId="166" fontId="39" fillId="6" borderId="29" xfId="0" applyNumberFormat="1" applyFont="1" applyFill="1" applyBorder="1" applyAlignment="1">
      <alignment horizontal="center" vertical="center" wrapText="1"/>
    </xf>
    <xf numFmtId="166" fontId="39" fillId="6" borderId="60" xfId="0" applyNumberFormat="1" applyFont="1" applyFill="1" applyBorder="1" applyAlignment="1">
      <alignment horizontal="center" vertical="center" wrapText="1"/>
    </xf>
    <xf numFmtId="166" fontId="17" fillId="6" borderId="38" xfId="0" applyNumberFormat="1" applyFont="1" applyFill="1" applyBorder="1" applyAlignment="1">
      <alignment horizontal="center" vertical="center" wrapText="1"/>
    </xf>
    <xf numFmtId="166" fontId="17" fillId="6" borderId="33" xfId="0" applyNumberFormat="1" applyFont="1" applyFill="1" applyBorder="1" applyAlignment="1">
      <alignment horizontal="center" vertical="center" wrapText="1"/>
    </xf>
    <xf numFmtId="166" fontId="17" fillId="6" borderId="55" xfId="0" applyNumberFormat="1" applyFont="1" applyFill="1" applyBorder="1" applyAlignment="1">
      <alignment horizontal="center" vertical="center" wrapText="1"/>
    </xf>
    <xf numFmtId="166" fontId="17" fillId="6" borderId="17" xfId="0" applyNumberFormat="1" applyFont="1" applyFill="1" applyBorder="1" applyAlignment="1">
      <alignment horizontal="center" vertical="center" wrapText="1"/>
    </xf>
    <xf numFmtId="166" fontId="17" fillId="6" borderId="97" xfId="0" applyNumberFormat="1" applyFont="1" applyFill="1" applyBorder="1" applyAlignment="1">
      <alignment horizontal="center" vertical="center" wrapText="1"/>
    </xf>
    <xf numFmtId="166" fontId="17" fillId="6" borderId="21" xfId="0" applyNumberFormat="1" applyFont="1" applyFill="1" applyBorder="1" applyAlignment="1">
      <alignment horizontal="center" vertical="center" wrapText="1"/>
    </xf>
    <xf numFmtId="166" fontId="39" fillId="6" borderId="38" xfId="0" applyNumberFormat="1" applyFont="1" applyFill="1" applyBorder="1" applyAlignment="1">
      <alignment horizontal="center" vertical="center" wrapText="1"/>
    </xf>
    <xf numFmtId="166" fontId="39" fillId="6" borderId="33" xfId="0" applyNumberFormat="1" applyFont="1" applyFill="1" applyBorder="1" applyAlignment="1">
      <alignment horizontal="center" vertical="center" wrapText="1"/>
    </xf>
    <xf numFmtId="166" fontId="17" fillId="6" borderId="36" xfId="0" applyNumberFormat="1" applyFont="1" applyFill="1" applyBorder="1" applyAlignment="1">
      <alignment horizontal="center" vertical="center" wrapText="1"/>
    </xf>
    <xf numFmtId="166" fontId="17" fillId="6" borderId="100" xfId="0" applyNumberFormat="1" applyFont="1" applyFill="1" applyBorder="1" applyAlignment="1">
      <alignment horizontal="center" vertical="center" wrapText="1"/>
    </xf>
    <xf numFmtId="166" fontId="17" fillId="6" borderId="26" xfId="0" applyNumberFormat="1" applyFont="1" applyFill="1" applyBorder="1" applyAlignment="1">
      <alignment horizontal="center" vertical="center" wrapText="1"/>
    </xf>
    <xf numFmtId="166" fontId="17" fillId="6" borderId="81" xfId="0" applyNumberFormat="1" applyFont="1" applyFill="1" applyBorder="1" applyAlignment="1">
      <alignment horizontal="center" vertical="center" wrapText="1"/>
    </xf>
    <xf numFmtId="166" fontId="17" fillId="6" borderId="30" xfId="0" applyNumberFormat="1" applyFont="1" applyFill="1" applyBorder="1" applyAlignment="1">
      <alignment horizontal="center" vertical="center" wrapText="1"/>
    </xf>
    <xf numFmtId="166" fontId="17" fillId="6" borderId="0" xfId="0" applyNumberFormat="1" applyFont="1" applyFill="1" applyAlignment="1">
      <alignment horizontal="center" vertical="center" wrapText="1"/>
    </xf>
    <xf numFmtId="166" fontId="17" fillId="6" borderId="29" xfId="0" applyNumberFormat="1" applyFont="1" applyFill="1" applyBorder="1" applyAlignment="1">
      <alignment horizontal="center" vertical="center" wrapText="1"/>
    </xf>
    <xf numFmtId="166" fontId="39" fillId="6" borderId="59" xfId="0" applyNumberFormat="1" applyFont="1" applyFill="1" applyBorder="1" applyAlignment="1">
      <alignment horizontal="center" vertical="center" wrapText="1"/>
    </xf>
    <xf numFmtId="166" fontId="17" fillId="6" borderId="63" xfId="0" applyNumberFormat="1" applyFont="1" applyFill="1" applyBorder="1" applyAlignment="1">
      <alignment horizontal="center" vertical="center" wrapText="1"/>
    </xf>
    <xf numFmtId="166" fontId="17" fillId="6" borderId="74" xfId="0" applyNumberFormat="1" applyFont="1" applyFill="1" applyBorder="1" applyAlignment="1">
      <alignment horizontal="center" vertical="center" wrapText="1"/>
    </xf>
    <xf numFmtId="0" fontId="53" fillId="6" borderId="30" xfId="0" applyFont="1" applyFill="1" applyBorder="1" applyAlignment="1">
      <alignment horizontal="right" vertical="center" wrapText="1"/>
    </xf>
    <xf numFmtId="0" fontId="53" fillId="6" borderId="29" xfId="0" applyFont="1" applyFill="1" applyBorder="1" applyAlignment="1">
      <alignment horizontal="right" vertical="center" wrapText="1"/>
    </xf>
    <xf numFmtId="0" fontId="54" fillId="32" borderId="55" xfId="0" applyFont="1" applyFill="1" applyBorder="1" applyAlignment="1">
      <alignment horizontal="center" vertical="center"/>
    </xf>
    <xf numFmtId="0" fontId="54" fillId="32" borderId="85" xfId="0" applyFont="1" applyFill="1" applyBorder="1" applyAlignment="1">
      <alignment horizontal="center" vertical="center"/>
    </xf>
    <xf numFmtId="0" fontId="54" fillId="32" borderId="55" xfId="0" applyFont="1" applyFill="1" applyBorder="1" applyAlignment="1">
      <alignment horizontal="center" vertical="center" wrapText="1"/>
    </xf>
    <xf numFmtId="0" fontId="54" fillId="32" borderId="30" xfId="0" applyFont="1" applyFill="1" applyBorder="1" applyAlignment="1">
      <alignment horizontal="center" vertical="center" wrapText="1"/>
    </xf>
    <xf numFmtId="0" fontId="54" fillId="32" borderId="29" xfId="0" applyFont="1" applyFill="1" applyBorder="1" applyAlignment="1">
      <alignment horizontal="center" vertical="center" wrapText="1"/>
    </xf>
    <xf numFmtId="166" fontId="54" fillId="6" borderId="11" xfId="1" applyNumberFormat="1" applyFont="1" applyFill="1" applyBorder="1" applyAlignment="1">
      <alignment horizontal="center" vertical="center"/>
    </xf>
    <xf numFmtId="166" fontId="54" fillId="6" borderId="21" xfId="1" applyNumberFormat="1" applyFont="1" applyFill="1" applyBorder="1" applyAlignment="1">
      <alignment horizontal="center" vertical="center"/>
    </xf>
    <xf numFmtId="166" fontId="54" fillId="6" borderId="10" xfId="1" applyNumberFormat="1" applyFont="1" applyFill="1" applyBorder="1" applyAlignment="1">
      <alignment horizontal="center" vertical="center"/>
    </xf>
    <xf numFmtId="4" fontId="40" fillId="33" borderId="12" xfId="0" applyNumberFormat="1" applyFont="1" applyFill="1" applyBorder="1" applyAlignment="1">
      <alignment horizontal="left" vertical="center" wrapText="1" indent="1"/>
    </xf>
    <xf numFmtId="166" fontId="54" fillId="6" borderId="52" xfId="0" applyNumberFormat="1" applyFont="1" applyFill="1" applyBorder="1" applyAlignment="1">
      <alignment horizontal="center" vertical="center"/>
    </xf>
    <xf numFmtId="166" fontId="54" fillId="6" borderId="20" xfId="0" applyNumberFormat="1" applyFont="1" applyFill="1" applyBorder="1" applyAlignment="1">
      <alignment horizontal="center" vertical="center" wrapText="1"/>
    </xf>
    <xf numFmtId="166" fontId="54" fillId="6" borderId="18" xfId="0" applyNumberFormat="1" applyFont="1" applyFill="1" applyBorder="1" applyAlignment="1">
      <alignment horizontal="center" vertical="center" wrapText="1"/>
    </xf>
    <xf numFmtId="0" fontId="54" fillId="6" borderId="86" xfId="0" applyFont="1" applyFill="1" applyBorder="1" applyAlignment="1">
      <alignment horizontal="left" vertical="center"/>
    </xf>
    <xf numFmtId="166" fontId="54" fillId="6" borderId="24" xfId="0" applyNumberFormat="1" applyFont="1" applyFill="1" applyBorder="1" applyAlignment="1">
      <alignment horizontal="center" vertical="center" wrapText="1"/>
    </xf>
    <xf numFmtId="166" fontId="53" fillId="6" borderId="88" xfId="0" applyNumberFormat="1" applyFont="1" applyFill="1" applyBorder="1" applyAlignment="1">
      <alignment horizontal="center" vertical="center" wrapText="1"/>
    </xf>
    <xf numFmtId="166" fontId="54" fillId="6" borderId="87" xfId="0" applyNumberFormat="1" applyFont="1" applyFill="1" applyBorder="1" applyAlignment="1">
      <alignment horizontal="center" vertical="center" wrapText="1"/>
    </xf>
    <xf numFmtId="0" fontId="25" fillId="44" borderId="16" xfId="3" applyFont="1" applyFill="1" applyBorder="1" applyAlignment="1">
      <alignment horizontal="center" vertical="center" wrapText="1"/>
    </xf>
    <xf numFmtId="166" fontId="23" fillId="27" borderId="12" xfId="0" applyNumberFormat="1" applyFont="1" applyFill="1" applyBorder="1" applyAlignment="1">
      <alignment horizontal="left" vertical="center" wrapText="1" indent="1"/>
    </xf>
    <xf numFmtId="0" fontId="61" fillId="27" borderId="12" xfId="0" applyFont="1" applyFill="1" applyBorder="1" applyAlignment="1">
      <alignment horizontal="left" vertical="center" wrapText="1" indent="2"/>
    </xf>
    <xf numFmtId="0" fontId="54" fillId="32" borderId="89" xfId="0" applyFont="1" applyFill="1" applyBorder="1" applyAlignment="1">
      <alignment horizontal="center" vertical="center"/>
    </xf>
    <xf numFmtId="0" fontId="54" fillId="32" borderId="90" xfId="0" applyFont="1" applyFill="1" applyBorder="1" applyAlignment="1">
      <alignment horizontal="center" vertical="center"/>
    </xf>
    <xf numFmtId="0" fontId="54" fillId="32" borderId="89" xfId="0" applyFont="1" applyFill="1" applyBorder="1" applyAlignment="1">
      <alignment horizontal="center" vertical="center" wrapText="1"/>
    </xf>
    <xf numFmtId="0" fontId="54" fillId="32" borderId="91" xfId="0" applyFont="1" applyFill="1" applyBorder="1" applyAlignment="1">
      <alignment horizontal="center" vertical="center" wrapText="1"/>
    </xf>
    <xf numFmtId="0" fontId="54" fillId="32" borderId="92" xfId="0" applyFont="1" applyFill="1" applyBorder="1" applyAlignment="1">
      <alignment horizontal="center" vertical="center" wrapText="1"/>
    </xf>
  </cellXfs>
  <cellStyles count="13">
    <cellStyle name="Comma" xfId="1" builtinId="3"/>
    <cellStyle name="Good" xfId="6" builtinId="26"/>
    <cellStyle name="Hyperlink" xfId="2" builtinId="8"/>
    <cellStyle name="Input" xfId="8" builtinId="20"/>
    <cellStyle name="Millares 2" xfId="9" xr:uid="{00000000-0005-0000-0000-000004000000}"/>
    <cellStyle name="Millares 2 2" xfId="11" xr:uid="{00000000-0005-0000-0000-000005000000}"/>
    <cellStyle name="Millares 4" xfId="4" xr:uid="{00000000-0005-0000-0000-000006000000}"/>
    <cellStyle name="Millares 4 2" xfId="10" xr:uid="{00000000-0005-0000-0000-000007000000}"/>
    <cellStyle name="Millares 4 2 2" xfId="12" xr:uid="{00000000-0005-0000-0000-000008000000}"/>
    <cellStyle name="Neutral" xfId="5" builtinId="28"/>
    <cellStyle name="Normal" xfId="0" builtinId="0"/>
    <cellStyle name="Normal 3" xfId="3" xr:uid="{00000000-0005-0000-0000-00000B000000}"/>
    <cellStyle name="Per cent" xfId="7" builtinId="5"/>
  </cellStyles>
  <dxfs count="342">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79998168889431442"/>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theme="4" tint="0.39997558519241921"/>
        </top>
        <bottom style="thin">
          <color indexed="64"/>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rgb="FF0070C0"/>
        </patternFill>
      </fill>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general" vertical="center" textRotation="0" wrapText="1" indent="0" justifyLastLine="0" shrinkToFit="0" readingOrder="0"/>
    </dxf>
    <dxf>
      <alignment horizontal="left" vertical="center" textRotation="0" wrapText="1" indent="0" justifyLastLine="0" shrinkToFit="0" readingOrder="0"/>
    </dxf>
    <dxf>
      <font>
        <strike val="0"/>
        <outline val="0"/>
        <shadow val="0"/>
        <u val="none"/>
        <vertAlign val="baseline"/>
        <sz val="11"/>
        <color auto="1"/>
        <name val="Calibri"/>
      </font>
      <alignment horizontal="general" vertical="center" textRotation="0" wrapText="1" indent="0" justifyLastLine="0" shrinkToFit="0" readingOrder="0"/>
    </dxf>
    <dxf>
      <font>
        <strike val="0"/>
        <outline val="0"/>
        <shadow val="0"/>
        <u val="none"/>
        <vertAlign val="baseline"/>
        <sz val="11"/>
        <color auto="1"/>
        <name val="Calibri"/>
      </font>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vertAlign val="baseline"/>
        <sz val="11"/>
        <color auto="1"/>
        <name val="Calibri"/>
      </font>
      <numFmt numFmtId="0" formatCode="General"/>
      <alignment horizontal="left" vertical="center" textRotation="0" wrapText="1" indent="0" justifyLastLine="0" shrinkToFit="0" readingOrder="0"/>
    </dxf>
    <dxf>
      <font>
        <strike val="0"/>
        <outline val="0"/>
        <shadow val="0"/>
        <u val="none"/>
        <vertAlign val="baseline"/>
        <sz val="11"/>
        <color auto="1"/>
        <name val="Calibri"/>
      </font>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s>
  <tableStyles count="0" defaultTableStyle="TableStyleMedium2" defaultPivotStyle="PivotStyleLight16"/>
  <colors>
    <mruColors>
      <color rgb="FFFFF2CB"/>
      <color rgb="FF008080"/>
      <color rgb="FF66CCFF"/>
      <color rgb="FF339966"/>
      <color rgb="FFCCCCFF"/>
      <color rgb="FF006699"/>
      <color rgb="FF336699"/>
      <color rgb="FF0099CC"/>
      <color rgb="FF009999"/>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schema xmlns:xsi="http://www.w3.org/2001/XMLSchema-instance" xmlns:xs="http://www.w3.org/2001/XMLSchema" xmlns="" attributeFormDefault="unqualified" elementFormDefault="qualified">
      <xs:element name="Presentacion">
        <xs:complexType>
          <xs:sequence>
            <xs:element name="ListadoSolicitud">
              <xs:complexType>
                <xs:sequence>
                  <xs:element name="ProgramaIA"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A" type="xs:string"/>
                        <xs:element name="ResumenI.A" type="xs:string"/>
                        <xs:element name="ProductoObjetivo" type="xs:string"/>
                        <xs:element name="TipoProducto" type="xs:string"/>
                        <xs:element name="ObjetivoPrincipalI.A" type="xs:string"/>
                        <xs:element name="ObjetivosProgramaI.A" minOccurs="0" maxOccurs="1">
                          <xs:complexType>
                            <xs:sequence>
                              <xs:element maxOccurs="9" name="Objetivo" type="xs:string"/>
                            </xs:sequence>
                          </xs:complexType>
                        </xs:element>
                        <xs:element name="AreaTematicaPrincipalI.A" type="xs:string"/>
                        <xs:element name="AreaTematicaPrincipalI.A1.1" type="xs:string"/>
                        <xs:element name="AreaTematicaSecundariaI.A" type="xs:string"/>
                        <xs:element name="AreaTematicaSecundariaI.A1.1" type="xs:string"/>
                        <xs:element name="CCAAI.A" type="xs:string"/>
                        <xs:element name="ProvinciasI.A" type="xs:string"/>
                        <xs:element name="DuracionEstimadaMesesI.A" type="xs:string"/>
                        <xs:element name="SubvencionSolicitadaI.A.E" type="xs:decimal"/>
                        <xs:element name="CosteTotalPropuestaI.A.E" type="xs:decimal"/>
                        <xs:element name="SubvencionSolicitadaI.A.A" type="xs:decimal"/>
                        <xs:element name="CosteTotalPropuestaI.A.A" type="xs:decimal"/>
                        <xs:element name="FondosPropiosI.A.E" type="xs:decimal"/>
                        <xs:element name="FondosPropiosI.A.A" type="xs:decimal"/>
                        <xs:element name="LineaEstrategica" type="xs:string"/>
                      </xs:sequence>
                    </xs:complexType>
                  </xs:element>
                  <xs:element name="ProgramaIB"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B" type="xs:string"/>
                        <xs:element name="ResumenI.B" type="xs:string"/>
                        <xs:element name="ProductoObjetivo" type="xs:string"/>
                        <xs:element name="TipoProducto" type="xs:string"/>
                        <xs:element name="ObjetivoPrincipalI.B" type="xs:string"/>
                        <xs:element name="ObjetivosProgramaI.B">
                          <xs:complexType>
                            <xs:sequence>
                              <xs:element maxOccurs="9" name="Objetivo" type="xs:string"/>
                            </xs:sequence>
                          </xs:complexType>
                        </xs:element>
                        <xs:element name="AreaTematicaPrincipalI.B" type="xs:string"/>
                        <xs:element name="AreaTematicaPrincipalI.B1.1" type="xs:string"/>
                        <xs:element name="AreaTematicaSecundariaI.B" type="xs:string"/>
                        <xs:element name="AreaTematicaSecundariaI.B1.1" type="xs:string"/>
                        <xs:element name="CCAAI.B" type="xs:string"/>
                        <xs:element name="ProvinciasI.B" type="xs:string"/>
                        <xs:element name="DuracionEstimadaMesesI.B" type="xs:string"/>
                        <xs:element name="SubvencionSolicitadaI.B.E" type="xs:decimal"/>
                        <xs:element name="CosteTotalPropuestaI.B.E" type="xs:decimal"/>
                        <xs:element name="SubvencionSolicitadaI.B.A" type="xs:decimal"/>
                        <xs:element name="CosteTotalPropuestaI.B.A" type="xs:decimal"/>
                        <xs:element name="InversionesI.B" type="xs:string"/>
                        <xs:element name="TipoInversionI.B" type="xs:string"/>
                        <xs:element name="FondosPropiosI.B.E" type="xs:decimal"/>
                        <xs:element name="FondosPropiosI.B.A" type="xs:decimal"/>
                        <xs:element name="ImporteTotalInversionesProductivasEntidad" type="xs:decimal"/>
                        <xs:element name="ImporteTotalInversionesNoProductivasEntidad" type="xs:decimal"/>
                        <xs:element name="ImporteTotalInversionesProductivasAgrupacion" type="xs:decimal"/>
                        <xs:element name="ImporteTotalInversionesNoProductivasAgrupacion" type="xs:decimal"/>
                        <xs:element name="LineaEstrategica" type="xs:string"/>
                      </xs:sequence>
                    </xs:complexType>
                  </xs:element>
                  <xs:element name="ProgramaIC"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C" type="xs:string"/>
                        <xs:element name="ResumenI.C" type="xs:string"/>
                        <xs:element name="ProductoObjetivo" type="xs:string"/>
                        <xs:element name="TipoProducto" type="xs:string"/>
                        <xs:element name="ObjetivoPrincipalI.C" type="xs:string"/>
                        <xs:element name="ObjetivosProgramaI.C">
                          <xs:complexType>
                            <xs:sequence>
                              <xs:element maxOccurs="9" name="Objetivo" type="xs:string"/>
                            </xs:sequence>
                          </xs:complexType>
                        </xs:element>
                        <xs:element name="AreaTematicaPrincipalI.C" type="xs:string"/>
                        <xs:element name="AreaTematicaPrincipalI.C1.1" type="xs:string"/>
                        <xs:element name="AreaTematicaSecundariaI.C" type="xs:string"/>
                        <xs:element name="AreaTematicaSecundariaI.C1.1" type="xs:string"/>
                        <xs:element name="CCAAI.C" type="xs:string"/>
                        <xs:element name="ProvinciasI.C" type="xs:string"/>
                        <xs:element name="DuracionEstimadaMesesI.C" type="xs:string"/>
                        <xs:element name="SubvencionSolicitadaI.C.E" type="xs:decimal"/>
                        <xs:element name="CosteTotalPropuestaI.C.E" type="xs:decimal"/>
                        <xs:element name="SubvencionSolicitadaI.C.A" type="xs:decimal"/>
                        <xs:element name="CosteTotalPropuestaI.C.A" type="xs:decimal"/>
                        <xs:element name="FondosPropiosI.C.E" type="xs:decimal"/>
                        <xs:element name="FondosPropiosI.C.A" type="xs:decimal"/>
                        <xs:element name="LineaEstrategica" type="xs:string"/>
                      </xs:sequence>
                    </xs:complexType>
                  </xs:element>
                  <xs:element name="ProgramaICII"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C.II" type="xs:string"/>
                        <xs:element name="ResumenI.C.II" type="xs:string"/>
                        <xs:element name="ProductoObjetivo" type="xs:string"/>
                        <xs:element name="TipoProducto" type="xs:string"/>
                        <xs:element name="ObjetivoPrincipalI.C.II" type="xs:string"/>
                        <xs:element name="ObjetivosProgramaI.C.II">
                          <xs:complexType>
                            <xs:sequence>
                              <xs:element maxOccurs="9" name="Objetivo" type="xs:string"/>
                            </xs:sequence>
                          </xs:complexType>
                        </xs:element>
                        <xs:element name="AreaTematicaPrincipalI.C.II" type="xs:string"/>
                        <xs:element name="AreaTematicaPrincipalI.C.II1.1" type="xs:string"/>
                        <xs:element name="AreaTematicaSecundariaI.C.II" type="xs:string"/>
                        <xs:element name="AreaTematicaSecundariaI.C.II1.1" type="xs:string"/>
                        <xs:element name="CCAAI.C.II" type="xs:string"/>
                        <xs:element name="ProvinciasI.C.II" type="xs:string"/>
                        <xs:element name="DuracionEstimadaMesesI.C.II" type="xs:string"/>
                        <xs:element name="SubvencionSolicitadaI.C.II.E" type="xs:decimal"/>
                        <xs:element name="CosteTotalPropuestaI.C.II.E" type="xs:decimal"/>
                        <xs:element name="SubvencionSolicitadaI.C.II.A" type="xs:decimal"/>
                        <xs:element name="CosteTotalPropuestaI.C.II.A" type="xs:decimal"/>
                        <xs:element name="FondosPropiosII.C.E" type="xs:decimal"/>
                        <xs:element name="FondosPropiosII.C.A" type="xs:decimal"/>
                        <xs:element name="LineaEstrategica" type="xs:string"/>
                      </xs:sequence>
                    </xs:complexType>
                  </xs:element>
                  <xs:element name="ProgramaIIA"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I.A" type="xs:string"/>
                        <xs:element name="ResumenII.A" type="xs:string"/>
                        <xs:element name="ProductoObjetivo" type="xs:string"/>
                        <xs:element name="TipoProducto" type="xs:string"/>
                        <xs:element name="ObjetivoPrincipalII.A" type="xs:string"/>
                        <xs:element name="ObjetivosProgramaII.A">
                          <xs:complexType>
                            <xs:sequence>
                              <xs:element maxOccurs="9" name="Objetivo" type="xs:string"/>
                            </xs:sequence>
                          </xs:complexType>
                        </xs:element>
                        <xs:element name="AreaTematicaPrincipalII.A" type="xs:string"/>
                        <xs:element name="AreaTematicaPrincipalII.A1.1" type="xs:string"/>
                        <xs:element name="AreaTematicaSecundariaII.A" type="xs:string"/>
                        <xs:element name="AreaTematicaSecundariaII.A1.1" type="xs:string"/>
                        <xs:element name="CCAAII.A" type="xs:string"/>
                        <xs:element name="ProvinciasII.A" type="xs:string"/>
                        <xs:element name="DuracionEstimadaMesesII.A" type="xs:string"/>
                        <xs:element name="SubvencionSolicitadaII.A.E" type="xs:decimal"/>
                        <xs:element name="CosteTotalPropuestaII.A.E" type="xs:decimal"/>
                        <xs:element name="SubvencionSolicitadaII.A.A" type="xs:decimal"/>
                        <xs:element name="CosteTotalPropuestaII.A.A" type="xs:decimal"/>
                        <xs:element name="FondosPropiosII.A.E" type="xs:decimal"/>
                        <xs:element name="FondosPropiosII.A.A" type="xs:decimal"/>
                        <xs:element name="LineaEstrategica" type="xs:string"/>
                      </xs:sequence>
                    </xs:complexType>
                  </xs:element>
                  <xs:element name="ProgramaIIB" minOccurs="0" maxOccurs="1">
                    <xs:complexType>
                      <xs:sequence>
                        <xs:element name="ProgramaTematico" type="xs:string"/>
                        <xs:element name="TipoSolicitud" type="xs:string"/>
                        <xs:element name="TipoSolicitante" type="xs:string"/>
                        <xs:element name="NombreEntidad" type="xs:string"/>
                        <xs:element name="NombreAgrupacionSolicitante" type="xs:string"/>
                        <xs:element name="NombreRepresentanteEntidad" type="xs:string"/>
                        <xs:element name="NombreRepresentanteAgrupacion" type="xs:string"/>
                        <xs:element name="TituloPropuestaII.B" type="xs:string"/>
                        <xs:element name="ResumenII.B" type="xs:string"/>
                        <xs:element name="ProductoObjetivo" type="xs:string"/>
                        <xs:element name="TipoProducto" type="xs:string"/>
                        <xs:element name="ObjetivoPrincipalII.B" type="xs:string"/>
                        <xs:element name="ObjetivosProgramaII.B">
                          <xs:complexType>
                            <xs:sequence>
                              <xs:element maxOccurs="9" name="Objetivo" type="xs:string"/>
                            </xs:sequence>
                          </xs:complexType>
                        </xs:element>
                        <xs:element name="AreaTematicaPrincipalII.B" type="xs:string"/>
                        <xs:element name="AreaTematicaPrincipalII.B1.1" type="xs:string"/>
                        <xs:element name="AreaTematicaSecundariaII.B" type="xs:string"/>
                        <xs:element name="AreaTematicaSecundariaII.B1.1" type="xs:string"/>
                        <xs:element name="CCAAII.B" type="xs:string"/>
                        <xs:element name="ProvinciasII.B" type="xs:string"/>
                        <xs:element name="DuracionEstimadaMesesII.B" type="xs:string"/>
                        <xs:element name="SubvencionSolicitadaII.B.E" type="xs:decimal"/>
                        <xs:element name="CosteTotalPropuestaII.B.E" type="xs:decimal"/>
                        <xs:element name="SubvencionSolicitadaII.B.A" type="xs:decimal"/>
                        <xs:element name="CosteTotalPropuestaII.B.A" type="xs:decimal"/>
                        <xs:element name="InversionesII.B" type="xs:string"/>
                        <xs:element name="TipoInversionII.B" type="xs:string"/>
                        <xs:element name="FondosPropiosII.B.E" type="xs:decimal"/>
                        <xs:element name="FondosPropiosII.B.A" type="xs:decimal"/>
                        <xs:element name="ImporteTotalInversionesProductivasEntidad" type="xs:decimal"/>
                        <xs:element name="ImporteTotalInversionesNoProductivasEntidad" type="xs:decimal"/>
                        <xs:element name="ImporteTotalInversionesProductivasAgrupacion" type="xs:decimal"/>
                        <xs:element name="ImporteTotalInversionesNoProductivasAgrupacion" type="xs:decimal"/>
                        <xs:element name="LineaEstrategica" type="xs:string"/>
                      </xs:sequence>
                    </xs:complexType>
                  </xs:element>
                </xs:sequence>
              </xs:complexType>
            </xs:element>
            <xs:element name="Solicitantes">
              <xs:complexType>
                <xs:sequence>
                  <xs:element name="Entidad">
                    <xs:complexType>
                      <xs:sequence>
                        <xs:element name="DatosEntidad" minOccurs="0" maxOccurs="1">
                          <xs:complexType>
                            <xs:sequence>
                              <xs:element name="NifCif" type="xs:string"/>
                              <xs:element name="RazonSocialEntidad" type="xs:string"/>
                              <xs:element name="NifRepresentante" type="xs:string"/>
                              <xs:element name="NombreRepresentante" type="xs:string"/>
                              <xs:element name="PrimerApellidoRepresentante" type="xs:string"/>
                              <xs:element name="SegundoApellidoRepresentante" type="xs:string"/>
                              <xs:element name="CallePlaza" type="xs:string"/>
                              <xs:element name="Municipio" type="xs:string"/>
                              <xs:element name="Provincia" type="xs:string"/>
                              <xs:element name="CodigoPostal" type="xs:string"/>
                              <xs:element name="ComunidadAutonoma" type="xs:string"/>
                              <xs:element name="Pais" type="xs:string"/>
                              <xs:element name="Telefono" type="xs:string"/>
                              <xs:element name="CorreoElectronico" type="xs:string"/>
                              <xs:element name="PaginaWeb" type="xs:string"/>
                              <xs:element name="TipoEntidadMAPA" type="xs:string"/>
                              <xs:element name="ExencionIVA" type="xs:string"/>
                              <xs:element name="OtrasCaracteristicas" type="xs:string"/>
                              <xs:element name="AmbitoAgrarioForestal" type="xs:string"/>
                              <xs:element name="CCAA" type="xs:string"/>
                              <xs:element name="Provincias" type="xs:string"/>
                              <xs:element name="CostesIndirectosP.I.A" type="xs:decimal"/>
                              <xs:element name="CostesIndirectosP.I.B" type="xs:decimal"/>
                              <xs:element name="CostesIndirectosP.I.C.1" type="xs:decimal"/>
                              <xs:element name="CostesIndirectosP.I.C.2" type="xs:decimal"/>
                              <xs:element name="CostesIndirectosP.II.A" type="xs:decimal"/>
                              <xs:element name="CostesIndirectosP.II.B" type="xs:decimal"/>
                              <xs:element name="TotalPresupuestadoP.I.A" type="xs:decimal"/>
                              <xs:element name="TotalPresupuestadoP.I.B" type="xs:decimal"/>
                              <xs:element name="TotalPresupuestadoP.I.C.1" type="xs:decimal"/>
                              <xs:element name="TotalPresupuestadoP.I.C.2" type="xs:decimal"/>
                              <xs:element name="TotalPresupuestadoP.II.A" type="xs:decimal"/>
                              <xs:element name="TotalPresupuestadoP.II.B" type="xs:decimal"/>
                              <xs:element name="TotalSubvencionP.I.A" type="xs:decimal"/>
                              <xs:element name="TotalSubvencionP.I.B" type="xs:decimal"/>
                              <xs:element name="TotalSubvencionP.I.C.1" type="xs:decimal"/>
                              <xs:element name="TotalSubvencionP.I.C.2" type="xs:decimal"/>
                              <xs:element name="TotalSubvencionP.II.A" type="xs:decimal"/>
                              <xs:element name="TotalSubvencionP.II.B" type="xs:decimal"/>
                              <xs:element name="TotalFondosPropiosP.I.A" type="xs:decimal"/>
                              <xs:element name="TotalFondosPropiosP.I.B" type="xs:decimal"/>
                              <xs:element name="TotalFondosPropiosP.I.C.1" type="xs:decimal"/>
                              <xs:element name="TotalFondosPropiosP.I.C.2" type="xs:decimal"/>
                              <xs:element name="TotalFondosPropiosP.II.A" type="xs:decimal"/>
                              <xs:element name="TotalFondosPropiosP.II.B" type="xs:decimal"/>
                              <xs:element name="ImporteSubvencion1P.I.A" type="xs:decimal"/>
                              <xs:element name="ImporteSubvencion1P.I.B" type="xs:decimal"/>
                              <xs:element name="ImporteSubvencion1P.I.C.1" type="xs:decimal"/>
                              <xs:element name="ImporteSubvencion1P.I.C.2" type="xs:decimal"/>
                              <xs:element name="ImporteSubvencion1P.II.A" type="xs:decimal"/>
                              <xs:element name="ImporteSubvencion1P.II.B" type="xs:decimal"/>
                              <xs:element name="ImporteSubvencion2P.I.A" type="xs:decimal"/>
                              <xs:element name="ImporteSubvencion2P.I.B" type="xs:decimal"/>
                              <xs:element name="ImporteSubvencion2P.I.C.1" type="xs:decimal"/>
                              <xs:element name="ImporteSubvencion2P.I.C.2" type="xs:decimal"/>
                              <xs:element name="ImporteSubvencion2P.II.A" type="xs:decimal"/>
                              <xs:element name="ImporteSubvencion2P.II.B" type="xs:decimal"/>
                              <xs:element name="ImporteSubcontratacionP.I.A" type="xs:decimal"/>
                              <xs:element name="ImporteSubcontratacionP.I.B" type="xs:decimal"/>
                              <xs:element name="ImporteSubcontratacionP.I.C.1" type="xs:decimal"/>
                              <xs:element name="ImporteSubcontratacionP.I.C.2" type="xs:decimal"/>
                              <xs:element name="ImporteSubcontratacionP.II.A" type="xs:decimal"/>
                              <xs:element name="ImporteSubcontratacionP.II.B" type="xs:decimal"/>
                              <xs:element name="ImporteInversionesProductivasP.I.B" type="xs:decimal"/>
                              <xs:element name="ImporteInversionesNoProductivasP.I.B" type="xs:decimal"/>
                              <xs:element name="ImporteInversionesProductivasP.II.B" type="xs:decimal"/>
                              <xs:element name="ImporteInversionesNoProductivasP.II.B" type="xs:decimal"/>
                            </xs:sequence>
                          </xs:complexType>
                        </xs:element>
                      </xs:sequence>
                    </xs:complexType>
                  </xs:element>
                  <xs:element name="Agrupacion">
                    <xs:complexType>
                      <xs:sequence>
                        <xs:element name="DatosAgrupacion" minOccurs="0" maxOccurs="5">
                          <xs:complexType>
                            <xs:sequence>
                              <xs:element name="NumeroSolicitante" type="xs:string"/>
                              <xs:element name="Personalidad" type="xs:string"/>
                              <xs:element name="NifCif" type="xs:string"/>
                              <xs:element name="RazonSocialEntidad" type="xs:string"/>
                              <xs:element name="NifRepresentante" type="xs:string"/>
                              <xs:element name="NombreRepresentante" type="xs:string"/>
                              <xs:element name="PrimerApellidoRepresentante" type="xs:string"/>
                              <xs:element name="SegundoApellidoRepresentante" type="xs:string"/>
                              <xs:element name="CallePlaza" type="xs:string"/>
                              <xs:element name="Municipio" type="xs:string"/>
                              <xs:element name="Provincia" type="xs:string"/>
                              <xs:element name="CodigoPostal" type="xs:string"/>
                              <xs:element name="ComunidadAutonoma" type="xs:string"/>
                              <xs:element name="Pais" type="xs:string"/>
                              <xs:element name="Telefono" type="xs:string"/>
                              <xs:element name="CorreoElectronico" type="xs:string"/>
                              <xs:element name="PaginaWeb" type="xs:string"/>
                              <xs:element name="Entidad" type="xs:string"/>
                              <xs:element name="TipoEntidadMAPA" type="xs:string"/>
                              <xs:element name="ExencionIVA" type="xs:string"/>
                              <xs:element name="OtrasCaracteristicas" type="xs:string"/>
                              <xs:element name="AmbitoActuacionNacional" type="xs:string"/>
                              <xs:element name="AmbitoAgrarioForestal" type="xs:string"/>
                              <xs:element name="CCAA" type="xs:string"/>
                              <xs:element name="Provincias" type="xs:string"/>
                              <xs:element name="CostesIndirectosP.I.A" type="xs:decimal"/>
                              <xs:element name="CostesIndirectosP.I.B" type="xs:decimal"/>
                              <xs:element name="CostesIndirectosP.I.C.1" type="xs:decimal"/>
                              <xs:element name="CostesIndirectosP.I.C.2" type="xs:decimal"/>
                              <xs:element name="CostesIndirectosP.II.A" type="xs:decimal"/>
                              <xs:element name="CostesIndirectosP.II.B" type="xs:decimal"/>
                              <xs:element name="TotalSubvencionP.I.A" type="xs:decimal"/>
                              <xs:element name="TotalSubvencionP.I.B" type="xs:decimal"/>
                              <xs:element name="TotalSubvencionP.I.C.1" type="xs:decimal"/>
                              <xs:element name="TotalSubvencionP.I.C.2" type="xs:decimal"/>
                              <xs:element name="TotalSubvencionP.II.A" type="xs:decimal"/>
                              <xs:element name="TotalSubvencionP.II.B" type="xs:decimal"/>
                              <xs:element name="TotalFondosPropiosP.I.A" type="xs:decimal"/>
                              <xs:element name="TotalFondosPropiosP.I.B" type="xs:decimal"/>
                              <xs:element name="TotalFondosPropiosP.I.C.1" type="xs:decimal"/>
                              <xs:element name="TotalFondosPropiosP.I.C.2" type="xs:decimal"/>
                              <xs:element name="TotalFondosPropiosP.II.A" type="xs:decimal"/>
                              <xs:element name="TotalFondosPropiosP.II.B" type="xs:decimal"/>
                              <xs:element name="TotalPresupuestadoP.I.A" type="xs:decimal"/>
                              <xs:element name="TotalPresupuestadoP.I.B" type="xs:decimal"/>
                              <xs:element name="TotalPresupuestadoP.I.C.1" type="xs:decimal"/>
                              <xs:element name="TotalPresupuestadoP.I.C.2" type="xs:decimal"/>
                              <xs:element name="TotalPresupuestadoP.II.A" type="xs:decimal"/>
                              <xs:element name="TotalPresupuestadoP.II.B" type="xs:decimal"/>
                              <xs:element name="ImporteSubvencion1P.I.A" type="xs:decimal"/>
                              <xs:element name="ImporteSubvencion1P.I.B" type="xs:decimal"/>
                              <xs:element name="ImporteSubvencion1P.I.C.1" type="xs:decimal"/>
                              <xs:element name="ImporteSubvencion1P.I.C.2" type="xs:decimal"/>
                              <xs:element name="ImporteSubvencion1P.II.A" type="xs:decimal"/>
                              <xs:element name="ImporteSubvencion1P.II.B" type="xs:decimal"/>
                              <xs:element name="ImporteSubvencion2P.I.A" type="xs:decimal"/>
                              <xs:element name="ImporteSubvencion2P.I.B" type="xs:decimal"/>
                              <xs:element name="ImporteSubvencion2P.I.C.1" type="xs:decimal"/>
                              <xs:element name="ImporteSubvencion2P.I.C.2" type="xs:decimal"/>
                              <xs:element name="ImporteSubvencion2P.II.A" type="xs:decimal"/>
                              <xs:element name="ImporteSubvencion2P.II.B" type="xs:decimal"/>
                              <xs:element name="ImporteSubcontratacionP.I.A" type="xs:decimal"/>
                              <xs:element name="ImporteSubcontratacionP.I.B" type="xs:decimal"/>
                              <xs:element name="ImporteSubcontratacionP.I.C.1" type="xs:decimal"/>
                              <xs:element name="ImporteSubcontratacionP.I.C.2" type="xs:decimal"/>
                              <xs:element name="ImporteSubcontratacionP.II.A" type="xs:decimal"/>
                              <xs:element name="ImporteSubcontratacionP.II.B" type="xs:decimal"/>
                              <xs:element name="ImporteInversionesProductivasP.I.B" type="xs:decimal"/>
                              <xs:element name="ImporteInversionesNoProductivasP.I.B" type="xs:decimal"/>
                              <xs:element name="ImporteInversionesProductivasP.II.B" type="xs:decimal"/>
                              <xs:element name="ImporteInversionesNoProductivasP.II.B" type="xs:decimal"/>
                            </xs:sequence>
                          </xs:complexType>
                        </xs:element>
                      </xs:sequence>
                    </xs:complexType>
                  </xs:element>
                </xs:sequence>
              </xs:complexType>
            </xs:element>
          </xs:sequence>
        </xs:complexType>
      </xs:element>
    </xs:schema>
  </Schema>
  <Map ID="18" Name="Presentacion_Map" RootElement="Presentacion"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xmlMaps" Target="xmlMap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AH$332" lockText="1" noThreeD="1"/>
</file>

<file path=xl/ctrlProps/ctrlProp2.xml><?xml version="1.0" encoding="utf-8"?>
<formControlPr xmlns="http://schemas.microsoft.com/office/spreadsheetml/2009/9/main" objectType="CheckBox" fmlaLink="$AH$331" lockText="1" noThreeD="1"/>
</file>

<file path=xl/ctrlProps/ctrlProp3.xml><?xml version="1.0" encoding="utf-8"?>
<formControlPr xmlns="http://schemas.microsoft.com/office/spreadsheetml/2009/9/main" objectType="CheckBox" fmlaLink="$AH$333" lockText="1" noThreeD="1"/>
</file>

<file path=xl/ctrlProps/ctrlProp4.xml><?xml version="1.0" encoding="utf-8"?>
<formControlPr xmlns="http://schemas.microsoft.com/office/spreadsheetml/2009/9/main" objectType="CheckBox" fmlaLink="$AH$334" lockText="1" noThreeD="1"/>
</file>

<file path=xl/ctrlProps/ctrlProp5.xml><?xml version="1.0" encoding="utf-8"?>
<formControlPr xmlns="http://schemas.microsoft.com/office/spreadsheetml/2009/9/main" objectType="CheckBox" fmlaLink="$AH$335" lockText="1" noThreeD="1"/>
</file>

<file path=xl/ctrlProps/ctrlProp6.xml><?xml version="1.0" encoding="utf-8"?>
<formControlPr xmlns="http://schemas.microsoft.com/office/spreadsheetml/2009/9/main" objectType="CheckBox" fmlaLink="$AH$336" lockText="1" noThreeD="1"/>
</file>

<file path=xl/ctrlProps/ctrlProp7.xml><?xml version="1.0" encoding="utf-8"?>
<formControlPr xmlns="http://schemas.microsoft.com/office/spreadsheetml/2009/9/main" objectType="CheckBox" fmlaLink="$AH$337" lockText="1" noThreeD="1"/>
</file>

<file path=xl/ctrlProps/ctrlProp8.xml><?xml version="1.0" encoding="utf-8"?>
<formControlPr xmlns="http://schemas.microsoft.com/office/spreadsheetml/2009/9/main" objectType="CheckBox" fmlaLink="$AH$338" lockText="1" noThreeD="1"/>
</file>

<file path=xl/ctrlProps/ctrlProp9.xml><?xml version="1.0" encoding="utf-8"?>
<formControlPr xmlns="http://schemas.microsoft.com/office/spreadsheetml/2009/9/main" objectType="CheckBox" fmlaLink="$AH$339" lockText="1" noThreeD="1"/>
</file>

<file path=xl/ctrlProps/ctrlProp10.xml><?xml version="1.0" encoding="utf-8"?>
<formControlPr xmlns="http://schemas.microsoft.com/office/spreadsheetml/2009/9/main" objectType="CheckBox" checked="Checked" fmlaLink="$AH$381" lockText="1" noThreeD="1"/>
</file>

<file path=xl/ctrlProps/ctrlProp11.xml><?xml version="1.0" encoding="utf-8"?>
<formControlPr xmlns="http://schemas.microsoft.com/office/spreadsheetml/2009/9/main" objectType="CheckBox" fmlaLink="$AH$380" lockText="1" noThreeD="1"/>
</file>

<file path=xl/ctrlProps/ctrlProp12.xml><?xml version="1.0" encoding="utf-8"?>
<formControlPr xmlns="http://schemas.microsoft.com/office/spreadsheetml/2009/9/main" objectType="CheckBox" fmlaLink="$AH$382" lockText="1" noThreeD="1"/>
</file>

<file path=xl/ctrlProps/ctrlProp13.xml><?xml version="1.0" encoding="utf-8"?>
<formControlPr xmlns="http://schemas.microsoft.com/office/spreadsheetml/2009/9/main" objectType="CheckBox" fmlaLink="$AH$383" lockText="1" noThreeD="1"/>
</file>

<file path=xl/ctrlProps/ctrlProp14.xml><?xml version="1.0" encoding="utf-8"?>
<formControlPr xmlns="http://schemas.microsoft.com/office/spreadsheetml/2009/9/main" objectType="CheckBox" checked="Checked" fmlaLink="$AH$384" lockText="1" noThreeD="1"/>
</file>

<file path=xl/ctrlProps/ctrlProp15.xml><?xml version="1.0" encoding="utf-8"?>
<formControlPr xmlns="http://schemas.microsoft.com/office/spreadsheetml/2009/9/main" objectType="CheckBox" fmlaLink="$AH$385" lockText="1" noThreeD="1"/>
</file>

<file path=xl/ctrlProps/ctrlProp16.xml><?xml version="1.0" encoding="utf-8"?>
<formControlPr xmlns="http://schemas.microsoft.com/office/spreadsheetml/2009/9/main" objectType="CheckBox" checked="Checked" fmlaLink="$AH$386" lockText="1" noThreeD="1"/>
</file>

<file path=xl/ctrlProps/ctrlProp17.xml><?xml version="1.0" encoding="utf-8"?>
<formControlPr xmlns="http://schemas.microsoft.com/office/spreadsheetml/2009/9/main" objectType="CheckBox" checked="Checked" fmlaLink="$AH$387" lockText="1" noThreeD="1"/>
</file>

<file path=xl/ctrlProps/ctrlProp18.xml><?xml version="1.0" encoding="utf-8"?>
<formControlPr xmlns="http://schemas.microsoft.com/office/spreadsheetml/2009/9/main" objectType="CheckBox" fmlaLink="$AH$388" lockText="1" noThreeD="1"/>
</file>

<file path=xl/ctrlProps/ctrlProp19.xml><?xml version="1.0" encoding="utf-8"?>
<formControlPr xmlns="http://schemas.microsoft.com/office/spreadsheetml/2009/9/main" objectType="CheckBox" fmlaLink="$AH$430" lockText="1" noThreeD="1"/>
</file>

<file path=xl/ctrlProps/ctrlProp20.xml><?xml version="1.0" encoding="utf-8"?>
<formControlPr xmlns="http://schemas.microsoft.com/office/spreadsheetml/2009/9/main" objectType="CheckBox" fmlaLink="$AH$429" lockText="1" noThreeD="1"/>
</file>

<file path=xl/ctrlProps/ctrlProp21.xml><?xml version="1.0" encoding="utf-8"?>
<formControlPr xmlns="http://schemas.microsoft.com/office/spreadsheetml/2009/9/main" objectType="CheckBox" fmlaLink="$AH$431" lockText="1" noThreeD="1"/>
</file>

<file path=xl/ctrlProps/ctrlProp22.xml><?xml version="1.0" encoding="utf-8"?>
<formControlPr xmlns="http://schemas.microsoft.com/office/spreadsheetml/2009/9/main" objectType="CheckBox" fmlaLink="$AH$432" lockText="1" noThreeD="1"/>
</file>

<file path=xl/ctrlProps/ctrlProp23.xml><?xml version="1.0" encoding="utf-8"?>
<formControlPr xmlns="http://schemas.microsoft.com/office/spreadsheetml/2009/9/main" objectType="CheckBox" fmlaLink="$AH$433" lockText="1" noThreeD="1"/>
</file>

<file path=xl/ctrlProps/ctrlProp24.xml><?xml version="1.0" encoding="utf-8"?>
<formControlPr xmlns="http://schemas.microsoft.com/office/spreadsheetml/2009/9/main" objectType="CheckBox" fmlaLink="$AH$434" lockText="1" noThreeD="1"/>
</file>

<file path=xl/ctrlProps/ctrlProp25.xml><?xml version="1.0" encoding="utf-8"?>
<formControlPr xmlns="http://schemas.microsoft.com/office/spreadsheetml/2009/9/main" objectType="CheckBox" fmlaLink="$AH$435" lockText="1" noThreeD="1"/>
</file>

<file path=xl/ctrlProps/ctrlProp26.xml><?xml version="1.0" encoding="utf-8"?>
<formControlPr xmlns="http://schemas.microsoft.com/office/spreadsheetml/2009/9/main" objectType="CheckBox" fmlaLink="$AH$436" lockText="1" noThreeD="1"/>
</file>

<file path=xl/ctrlProps/ctrlProp27.xml><?xml version="1.0" encoding="utf-8"?>
<formControlPr xmlns="http://schemas.microsoft.com/office/spreadsheetml/2009/9/main" objectType="CheckBox" fmlaLink="$AH$437" lockText="1" noThreeD="1"/>
</file>

<file path=xl/ctrlProps/ctrlProp28.xml><?xml version="1.0" encoding="utf-8"?>
<formControlPr xmlns="http://schemas.microsoft.com/office/spreadsheetml/2009/9/main" objectType="CheckBox" fmlaLink="$AH$478" lockText="1" noThreeD="1"/>
</file>

<file path=xl/ctrlProps/ctrlProp29.xml><?xml version="1.0" encoding="utf-8"?>
<formControlPr xmlns="http://schemas.microsoft.com/office/spreadsheetml/2009/9/main" objectType="CheckBox" fmlaLink="$AH$479" lockText="1" noThreeD="1"/>
</file>

<file path=xl/ctrlProps/ctrlProp30.xml><?xml version="1.0" encoding="utf-8"?>
<formControlPr xmlns="http://schemas.microsoft.com/office/spreadsheetml/2009/9/main" objectType="CheckBox" fmlaLink="$AH$480" lockText="1" noThreeD="1"/>
</file>

<file path=xl/ctrlProps/ctrlProp31.xml><?xml version="1.0" encoding="utf-8"?>
<formControlPr xmlns="http://schemas.microsoft.com/office/spreadsheetml/2009/9/main" objectType="CheckBox" fmlaLink="$AH$481" lockText="1" noThreeD="1"/>
</file>

<file path=xl/ctrlProps/ctrlProp32.xml><?xml version="1.0" encoding="utf-8"?>
<formControlPr xmlns="http://schemas.microsoft.com/office/spreadsheetml/2009/9/main" objectType="CheckBox" fmlaLink="$AH$482" lockText="1" noThreeD="1"/>
</file>

<file path=xl/ctrlProps/ctrlProp33.xml><?xml version="1.0" encoding="utf-8"?>
<formControlPr xmlns="http://schemas.microsoft.com/office/spreadsheetml/2009/9/main" objectType="CheckBox" fmlaLink="$AH$483" lockText="1" noThreeD="1"/>
</file>

<file path=xl/ctrlProps/ctrlProp34.xml><?xml version="1.0" encoding="utf-8"?>
<formControlPr xmlns="http://schemas.microsoft.com/office/spreadsheetml/2009/9/main" objectType="CheckBox" fmlaLink="$AH$484" lockText="1" noThreeD="1"/>
</file>

<file path=xl/ctrlProps/ctrlProp35.xml><?xml version="1.0" encoding="utf-8"?>
<formControlPr xmlns="http://schemas.microsoft.com/office/spreadsheetml/2009/9/main" objectType="CheckBox" fmlaLink="$AH$485" lockText="1" noThreeD="1"/>
</file>

<file path=xl/ctrlProps/ctrlProp36.xml><?xml version="1.0" encoding="utf-8"?>
<formControlPr xmlns="http://schemas.microsoft.com/office/spreadsheetml/2009/9/main" objectType="CheckBox" fmlaLink="$AH$486" lockText="1" noThreeD="1"/>
</file>

<file path=xl/ctrlProps/ctrlProp37.xml><?xml version="1.0" encoding="utf-8"?>
<formControlPr xmlns="http://schemas.microsoft.com/office/spreadsheetml/2009/9/main" objectType="CheckBox" fmlaLink="$AH$529" lockText="1" noThreeD="1"/>
</file>

<file path=xl/ctrlProps/ctrlProp38.xml><?xml version="1.0" encoding="utf-8"?>
<formControlPr xmlns="http://schemas.microsoft.com/office/spreadsheetml/2009/9/main" objectType="CheckBox" fmlaLink="$AH$530" lockText="1" noThreeD="1"/>
</file>

<file path=xl/ctrlProps/ctrlProp39.xml><?xml version="1.0" encoding="utf-8"?>
<formControlPr xmlns="http://schemas.microsoft.com/office/spreadsheetml/2009/9/main" objectType="CheckBox" fmlaLink="$AH$531" lockText="1" noThreeD="1"/>
</file>

<file path=xl/ctrlProps/ctrlProp40.xml><?xml version="1.0" encoding="utf-8"?>
<formControlPr xmlns="http://schemas.microsoft.com/office/spreadsheetml/2009/9/main" objectType="CheckBox" fmlaLink="$AH$532" lockText="1" noThreeD="1"/>
</file>

<file path=xl/ctrlProps/ctrlProp41.xml><?xml version="1.0" encoding="utf-8"?>
<formControlPr xmlns="http://schemas.microsoft.com/office/spreadsheetml/2009/9/main" objectType="CheckBox" fmlaLink="$AH$533" lockText="1" noThreeD="1"/>
</file>

<file path=xl/ctrlProps/ctrlProp42.xml><?xml version="1.0" encoding="utf-8"?>
<formControlPr xmlns="http://schemas.microsoft.com/office/spreadsheetml/2009/9/main" objectType="CheckBox" fmlaLink="$AH$534" lockText="1" noThreeD="1"/>
</file>

<file path=xl/ctrlProps/ctrlProp43.xml><?xml version="1.0" encoding="utf-8"?>
<formControlPr xmlns="http://schemas.microsoft.com/office/spreadsheetml/2009/9/main" objectType="CheckBox" fmlaLink="$AH$535" lockText="1" noThreeD="1"/>
</file>

<file path=xl/ctrlProps/ctrlProp44.xml><?xml version="1.0" encoding="utf-8"?>
<formControlPr xmlns="http://schemas.microsoft.com/office/spreadsheetml/2009/9/main" objectType="CheckBox" fmlaLink="$AH$536" lockText="1" noThreeD="1"/>
</file>

<file path=xl/ctrlProps/ctrlProp45.xml><?xml version="1.0" encoding="utf-8"?>
<formControlPr xmlns="http://schemas.microsoft.com/office/spreadsheetml/2009/9/main" objectType="CheckBox" fmlaLink="$AH$537" lockText="1" noThreeD="1"/>
</file>

<file path=xl/ctrlProps/ctrlProp46.xml><?xml version="1.0" encoding="utf-8"?>
<formControlPr xmlns="http://schemas.microsoft.com/office/spreadsheetml/2009/9/main" objectType="CheckBox" fmlaLink="$AH$578" lockText="1" noThreeD="1"/>
</file>

<file path=xl/ctrlProps/ctrlProp47.xml><?xml version="1.0" encoding="utf-8"?>
<formControlPr xmlns="http://schemas.microsoft.com/office/spreadsheetml/2009/9/main" objectType="CheckBox" fmlaLink="$AH$579" lockText="1" noThreeD="1"/>
</file>

<file path=xl/ctrlProps/ctrlProp48.xml><?xml version="1.0" encoding="utf-8"?>
<formControlPr xmlns="http://schemas.microsoft.com/office/spreadsheetml/2009/9/main" objectType="CheckBox" fmlaLink="$AH$580" lockText="1" noThreeD="1"/>
</file>

<file path=xl/ctrlProps/ctrlProp49.xml><?xml version="1.0" encoding="utf-8"?>
<formControlPr xmlns="http://schemas.microsoft.com/office/spreadsheetml/2009/9/main" objectType="CheckBox" fmlaLink="$AH$581" lockText="1" noThreeD="1"/>
</file>

<file path=xl/ctrlProps/ctrlProp50.xml><?xml version="1.0" encoding="utf-8"?>
<formControlPr xmlns="http://schemas.microsoft.com/office/spreadsheetml/2009/9/main" objectType="CheckBox" fmlaLink="$AH$582" lockText="1" noThreeD="1"/>
</file>

<file path=xl/ctrlProps/ctrlProp51.xml><?xml version="1.0" encoding="utf-8"?>
<formControlPr xmlns="http://schemas.microsoft.com/office/spreadsheetml/2009/9/main" objectType="CheckBox" fmlaLink="$AH$583" lockText="1" noThreeD="1"/>
</file>

<file path=xl/ctrlProps/ctrlProp52.xml><?xml version="1.0" encoding="utf-8"?>
<formControlPr xmlns="http://schemas.microsoft.com/office/spreadsheetml/2009/9/main" objectType="CheckBox" fmlaLink="$AH$584" lockText="1" noThreeD="1"/>
</file>

<file path=xl/ctrlProps/ctrlProp53.xml><?xml version="1.0" encoding="utf-8"?>
<formControlPr xmlns="http://schemas.microsoft.com/office/spreadsheetml/2009/9/main" objectType="CheckBox" fmlaLink="$AH$585" lockText="1" noThreeD="1"/>
</file>

<file path=xl/ctrlProps/ctrlProp54.xml><?xml version="1.0" encoding="utf-8"?>
<formControlPr xmlns="http://schemas.microsoft.com/office/spreadsheetml/2009/9/main" objectType="CheckBox" fmlaLink="$AH$586" lockText="1" noThreeD="1"/>
</file>

<file path=xl/ctrlProps/ctrlProp55.xml><?xml version="1.0" encoding="utf-8"?>
<formControlPr xmlns="http://schemas.microsoft.com/office/spreadsheetml/2009/9/main" objectType="CheckBox" fmlaLink="$AH$10" lockText="1" noThreeD="1"/>
</file>

<file path=xl/ctrlProps/ctrlProp56.xml><?xml version="1.0" encoding="utf-8"?>
<formControlPr xmlns="http://schemas.microsoft.com/office/spreadsheetml/2009/9/main" objectType="CheckBox" checked="Checked" fmlaLink="$AH$11" lockText="1" noThreeD="1"/>
</file>

<file path=xl/ctrlProps/ctrlProp57.xml><?xml version="1.0" encoding="utf-8"?>
<formControlPr xmlns="http://schemas.microsoft.com/office/spreadsheetml/2009/9/main" objectType="CheckBox" fmlaLink="$AH$12" lockText="1" noThreeD="1"/>
</file>

<file path=xl/ctrlProps/ctrlProp58.xml><?xml version="1.0" encoding="utf-8"?>
<formControlPr xmlns="http://schemas.microsoft.com/office/spreadsheetml/2009/9/main" objectType="CheckBox" fmlaLink="$AH$17" lockText="1" noThreeD="1"/>
</file>

<file path=xl/ctrlProps/ctrlProp59.xml><?xml version="1.0" encoding="utf-8"?>
<formControlPr xmlns="http://schemas.microsoft.com/office/spreadsheetml/2009/9/main" objectType="CheckBox" fmlaLink="$AH$18" lockText="1" noThreeD="1"/>
</file>

<file path=xl/ctrlProps/ctrlProp60.xml><?xml version="1.0" encoding="utf-8"?>
<formControlPr xmlns="http://schemas.microsoft.com/office/spreadsheetml/2009/9/main" objectType="CheckBox" fmlaLink="$AH$13" lockText="1" noThreeD="1"/>
</file>

<file path=xl/ctrlProps/ctrlProp61.xml><?xml version="1.0" encoding="utf-8"?>
<formControlPr xmlns="http://schemas.microsoft.com/office/spreadsheetml/2009/9/main" objectType="CheckBox" fmlaLink="$AH$331" lockText="1" noThreeD="1"/>
</file>

<file path=xl/ctrlProps/ctrlProp62.xml><?xml version="1.0" encoding="utf-8"?>
<formControlPr xmlns="http://schemas.microsoft.com/office/spreadsheetml/2009/9/main" objectType="CheckBox" fmlaLink="$AH$332" lockText="1" noThreeD="1"/>
</file>

<file path=xl/ctrlProps/ctrlProp63.xml><?xml version="1.0" encoding="utf-8"?>
<formControlPr xmlns="http://schemas.microsoft.com/office/spreadsheetml/2009/9/main" objectType="CheckBox" fmlaLink="$AH$333" lockText="1" noThreeD="1"/>
</file>

<file path=xl/ctrlProps/ctrlProp64.xml><?xml version="1.0" encoding="utf-8"?>
<formControlPr xmlns="http://schemas.microsoft.com/office/spreadsheetml/2009/9/main" objectType="CheckBox" fmlaLink="$AH$334" lockText="1" noThreeD="1"/>
</file>

<file path=xl/ctrlProps/ctrlProp65.xml><?xml version="1.0" encoding="utf-8"?>
<formControlPr xmlns="http://schemas.microsoft.com/office/spreadsheetml/2009/9/main" objectType="CheckBox" fmlaLink="$AH$335" lockText="1" noThreeD="1"/>
</file>

<file path=xl/ctrlProps/ctrlProp66.xml><?xml version="1.0" encoding="utf-8"?>
<formControlPr xmlns="http://schemas.microsoft.com/office/spreadsheetml/2009/9/main" objectType="CheckBox" fmlaLink="$AH$336" lockText="1" noThreeD="1"/>
</file>

<file path=xl/ctrlProps/ctrlProp67.xml><?xml version="1.0" encoding="utf-8"?>
<formControlPr xmlns="http://schemas.microsoft.com/office/spreadsheetml/2009/9/main" objectType="CheckBox" fmlaLink="$AH$337" lockText="1" noThreeD="1"/>
</file>

<file path=xl/ctrlProps/ctrlProp68.xml><?xml version="1.0" encoding="utf-8"?>
<formControlPr xmlns="http://schemas.microsoft.com/office/spreadsheetml/2009/9/main" objectType="CheckBox" fmlaLink="$AH$338" lockText="1" noThreeD="1"/>
</file>

<file path=xl/ctrlProps/ctrlProp69.xml><?xml version="1.0" encoding="utf-8"?>
<formControlPr xmlns="http://schemas.microsoft.com/office/spreadsheetml/2009/9/main" objectType="CheckBox" fmlaLink="$AH$339" lockText="1" noThreeD="1"/>
</file>

<file path=xl/ctrlProps/ctrlProp70.xml><?xml version="1.0" encoding="utf-8"?>
<formControlPr xmlns="http://schemas.microsoft.com/office/spreadsheetml/2009/9/main" objectType="CheckBox" fmlaLink="$AH$380" lockText="1" noThreeD="1"/>
</file>

<file path=xl/ctrlProps/ctrlProp71.xml><?xml version="1.0" encoding="utf-8"?>
<formControlPr xmlns="http://schemas.microsoft.com/office/spreadsheetml/2009/9/main" objectType="CheckBox" checked="Checked" fmlaLink="$AH$381" lockText="1" noThreeD="1"/>
</file>

<file path=xl/ctrlProps/ctrlProp72.xml><?xml version="1.0" encoding="utf-8"?>
<formControlPr xmlns="http://schemas.microsoft.com/office/spreadsheetml/2009/9/main" objectType="CheckBox" fmlaLink="$AH$382" lockText="1" noThreeD="1"/>
</file>

<file path=xl/ctrlProps/ctrlProp73.xml><?xml version="1.0" encoding="utf-8"?>
<formControlPr xmlns="http://schemas.microsoft.com/office/spreadsheetml/2009/9/main" objectType="CheckBox" fmlaLink="$AH$383" lockText="1" noThreeD="1"/>
</file>

<file path=xl/ctrlProps/ctrlProp74.xml><?xml version="1.0" encoding="utf-8"?>
<formControlPr xmlns="http://schemas.microsoft.com/office/spreadsheetml/2009/9/main" objectType="CheckBox" checked="Checked" fmlaLink="$AH$384" lockText="1" noThreeD="1"/>
</file>

<file path=xl/ctrlProps/ctrlProp75.xml><?xml version="1.0" encoding="utf-8"?>
<formControlPr xmlns="http://schemas.microsoft.com/office/spreadsheetml/2009/9/main" objectType="CheckBox" fmlaLink="$AH$385" lockText="1" noThreeD="1"/>
</file>

<file path=xl/ctrlProps/ctrlProp76.xml><?xml version="1.0" encoding="utf-8"?>
<formControlPr xmlns="http://schemas.microsoft.com/office/spreadsheetml/2009/9/main" objectType="CheckBox" checked="Checked" fmlaLink="$AH$386" lockText="1" noThreeD="1"/>
</file>

<file path=xl/ctrlProps/ctrlProp77.xml><?xml version="1.0" encoding="utf-8"?>
<formControlPr xmlns="http://schemas.microsoft.com/office/spreadsheetml/2009/9/main" objectType="CheckBox" checked="Checked" fmlaLink="$AH$387" lockText="1" noThreeD="1"/>
</file>

<file path=xl/ctrlProps/ctrlProp78.xml><?xml version="1.0" encoding="utf-8"?>
<formControlPr xmlns="http://schemas.microsoft.com/office/spreadsheetml/2009/9/main" objectType="CheckBox" fmlaLink="$AH$388" lockText="1" noThreeD="1"/>
</file>

<file path=xl/ctrlProps/ctrlProp79.xml><?xml version="1.0" encoding="utf-8"?>
<formControlPr xmlns="http://schemas.microsoft.com/office/spreadsheetml/2009/9/main" objectType="CheckBox" fmlaLink="$AH$430" lockText="1" noThreeD="1"/>
</file>

<file path=xl/ctrlProps/ctrlProp80.xml><?xml version="1.0" encoding="utf-8"?>
<formControlPr xmlns="http://schemas.microsoft.com/office/spreadsheetml/2009/9/main" objectType="CheckBox" fmlaLink="$AH$429" lockText="1" noThreeD="1"/>
</file>

<file path=xl/ctrlProps/ctrlProp81.xml><?xml version="1.0" encoding="utf-8"?>
<formControlPr xmlns="http://schemas.microsoft.com/office/spreadsheetml/2009/9/main" objectType="CheckBox" fmlaLink="$AH$431" lockText="1" noThreeD="1"/>
</file>

<file path=xl/ctrlProps/ctrlProp82.xml><?xml version="1.0" encoding="utf-8"?>
<formControlPr xmlns="http://schemas.microsoft.com/office/spreadsheetml/2009/9/main" objectType="CheckBox" fmlaLink="$AH$432" lockText="1" noThreeD="1"/>
</file>

<file path=xl/ctrlProps/ctrlProp83.xml><?xml version="1.0" encoding="utf-8"?>
<formControlPr xmlns="http://schemas.microsoft.com/office/spreadsheetml/2009/9/main" objectType="CheckBox" fmlaLink="$AH$433" lockText="1" noThreeD="1"/>
</file>

<file path=xl/ctrlProps/ctrlProp84.xml><?xml version="1.0" encoding="utf-8"?>
<formControlPr xmlns="http://schemas.microsoft.com/office/spreadsheetml/2009/9/main" objectType="CheckBox" fmlaLink="$AH$434" lockText="1" noThreeD="1"/>
</file>

<file path=xl/ctrlProps/ctrlProp85.xml><?xml version="1.0" encoding="utf-8"?>
<formControlPr xmlns="http://schemas.microsoft.com/office/spreadsheetml/2009/9/main" objectType="CheckBox" fmlaLink="$AH$435" lockText="1" noThreeD="1"/>
</file>

<file path=xl/ctrlProps/ctrlProp86.xml><?xml version="1.0" encoding="utf-8"?>
<formControlPr xmlns="http://schemas.microsoft.com/office/spreadsheetml/2009/9/main" objectType="CheckBox" fmlaLink="$AH$436" lockText="1" noThreeD="1"/>
</file>

<file path=xl/ctrlProps/ctrlProp87.xml><?xml version="1.0" encoding="utf-8"?>
<formControlPr xmlns="http://schemas.microsoft.com/office/spreadsheetml/2009/9/main" objectType="CheckBox" fmlaLink="$AH$437" lockText="1" noThreeD="1"/>
</file>

<file path=xl/ctrlProps/ctrlProp88.xml><?xml version="1.0" encoding="utf-8"?>
<formControlPr xmlns="http://schemas.microsoft.com/office/spreadsheetml/2009/9/main" objectType="CheckBox" fmlaLink="$AH$478" lockText="1" noThreeD="1"/>
</file>

<file path=xl/ctrlProps/ctrlProp89.xml><?xml version="1.0" encoding="utf-8"?>
<formControlPr xmlns="http://schemas.microsoft.com/office/spreadsheetml/2009/9/main" objectType="CheckBox" fmlaLink="$AH$479" lockText="1" noThreeD="1"/>
</file>

<file path=xl/ctrlProps/ctrlProp90.xml><?xml version="1.0" encoding="utf-8"?>
<formControlPr xmlns="http://schemas.microsoft.com/office/spreadsheetml/2009/9/main" objectType="CheckBox" fmlaLink="$AH$480" lockText="1" noThreeD="1"/>
</file>

<file path=xl/ctrlProps/ctrlProp91.xml><?xml version="1.0" encoding="utf-8"?>
<formControlPr xmlns="http://schemas.microsoft.com/office/spreadsheetml/2009/9/main" objectType="CheckBox" fmlaLink="$AH$481" lockText="1" noThreeD="1"/>
</file>

<file path=xl/ctrlProps/ctrlProp92.xml><?xml version="1.0" encoding="utf-8"?>
<formControlPr xmlns="http://schemas.microsoft.com/office/spreadsheetml/2009/9/main" objectType="CheckBox" fmlaLink="$AH$482" lockText="1" noThreeD="1"/>
</file>

<file path=xl/ctrlProps/ctrlProp93.xml><?xml version="1.0" encoding="utf-8"?>
<formControlPr xmlns="http://schemas.microsoft.com/office/spreadsheetml/2009/9/main" objectType="CheckBox" fmlaLink="$AH$483" lockText="1" noThreeD="1"/>
</file>

<file path=xl/ctrlProps/ctrlProp94.xml><?xml version="1.0" encoding="utf-8"?>
<formControlPr xmlns="http://schemas.microsoft.com/office/spreadsheetml/2009/9/main" objectType="CheckBox" fmlaLink="$AH$484" lockText="1" noThreeD="1"/>
</file>

<file path=xl/ctrlProps/ctrlProp95.xml><?xml version="1.0" encoding="utf-8"?>
<formControlPr xmlns="http://schemas.microsoft.com/office/spreadsheetml/2009/9/main" objectType="CheckBox" fmlaLink="$AH$485" lockText="1" noThreeD="1"/>
</file>

<file path=xl/ctrlProps/ctrlProp96.xml><?xml version="1.0" encoding="utf-8"?>
<formControlPr xmlns="http://schemas.microsoft.com/office/spreadsheetml/2009/9/main" objectType="CheckBox" fmlaLink="$AH$486" lockText="1" noThreeD="1"/>
</file>

<file path=xl/ctrlProps/ctrlProp97.xml><?xml version="1.0" encoding="utf-8"?>
<formControlPr xmlns="http://schemas.microsoft.com/office/spreadsheetml/2009/9/main" objectType="CheckBox" fmlaLink="$AH$331" lockText="1" noThreeD="1"/>
</file>

<file path=xl/ctrlProps/ctrlProp98.xml><?xml version="1.0" encoding="utf-8"?>
<formControlPr xmlns="http://schemas.microsoft.com/office/spreadsheetml/2009/9/main" objectType="CheckBox" fmlaLink="$AH$332" lockText="1" noThreeD="1"/>
</file>

<file path=xl/ctrlProps/ctrlProp99.xml><?xml version="1.0" encoding="utf-8"?>
<formControlPr xmlns="http://schemas.microsoft.com/office/spreadsheetml/2009/9/main" objectType="CheckBox" fmlaLink="$AH$333" lockText="1" noThreeD="1"/>
</file>

<file path=xl/ctrlProps/ctrlProp100.xml><?xml version="1.0" encoding="utf-8"?>
<formControlPr xmlns="http://schemas.microsoft.com/office/spreadsheetml/2009/9/main" objectType="CheckBox" fmlaLink="$AH$334" lockText="1" noThreeD="1"/>
</file>

<file path=xl/ctrlProps/ctrlProp101.xml><?xml version="1.0" encoding="utf-8"?>
<formControlPr xmlns="http://schemas.microsoft.com/office/spreadsheetml/2009/9/main" objectType="CheckBox" fmlaLink="$AH$335" lockText="1" noThreeD="1"/>
</file>

<file path=xl/ctrlProps/ctrlProp102.xml><?xml version="1.0" encoding="utf-8"?>
<formControlPr xmlns="http://schemas.microsoft.com/office/spreadsheetml/2009/9/main" objectType="CheckBox" fmlaLink="$AH$336" lockText="1" noThreeD="1"/>
</file>

<file path=xl/ctrlProps/ctrlProp103.xml><?xml version="1.0" encoding="utf-8"?>
<formControlPr xmlns="http://schemas.microsoft.com/office/spreadsheetml/2009/9/main" objectType="CheckBox" fmlaLink="$AH$337" lockText="1" noThreeD="1"/>
</file>

<file path=xl/ctrlProps/ctrlProp104.xml><?xml version="1.0" encoding="utf-8"?>
<formControlPr xmlns="http://schemas.microsoft.com/office/spreadsheetml/2009/9/main" objectType="CheckBox" fmlaLink="$AH$338" lockText="1" noThreeD="1"/>
</file>

<file path=xl/ctrlProps/ctrlProp105.xml><?xml version="1.0" encoding="utf-8"?>
<formControlPr xmlns="http://schemas.microsoft.com/office/spreadsheetml/2009/9/main" objectType="CheckBox" fmlaLink="$AH$339" lockText="1" noThreeD="1"/>
</file>

<file path=xl/ctrlProps/ctrlProp106.xml><?xml version="1.0" encoding="utf-8"?>
<formControlPr xmlns="http://schemas.microsoft.com/office/spreadsheetml/2009/9/main" objectType="CheckBox" fmlaLink="$AH$380" lockText="1" noThreeD="1"/>
</file>

<file path=xl/ctrlProps/ctrlProp107.xml><?xml version="1.0" encoding="utf-8"?>
<formControlPr xmlns="http://schemas.microsoft.com/office/spreadsheetml/2009/9/main" objectType="CheckBox" checked="Checked" fmlaLink="$AH$381" lockText="1" noThreeD="1"/>
</file>

<file path=xl/ctrlProps/ctrlProp108.xml><?xml version="1.0" encoding="utf-8"?>
<formControlPr xmlns="http://schemas.microsoft.com/office/spreadsheetml/2009/9/main" objectType="CheckBox" fmlaLink="$AH$382" lockText="1" noThreeD="1"/>
</file>

<file path=xl/ctrlProps/ctrlProp109.xml><?xml version="1.0" encoding="utf-8"?>
<formControlPr xmlns="http://schemas.microsoft.com/office/spreadsheetml/2009/9/main" objectType="CheckBox" fmlaLink="$AH$383" lockText="1" noThreeD="1"/>
</file>

<file path=xl/ctrlProps/ctrlProp110.xml><?xml version="1.0" encoding="utf-8"?>
<formControlPr xmlns="http://schemas.microsoft.com/office/spreadsheetml/2009/9/main" objectType="CheckBox" checked="Checked" fmlaLink="$AH$384" lockText="1" noThreeD="1"/>
</file>

<file path=xl/ctrlProps/ctrlProp111.xml><?xml version="1.0" encoding="utf-8"?>
<formControlPr xmlns="http://schemas.microsoft.com/office/spreadsheetml/2009/9/main" objectType="CheckBox" fmlaLink="$AH$385" lockText="1" noThreeD="1"/>
</file>

<file path=xl/ctrlProps/ctrlProp112.xml><?xml version="1.0" encoding="utf-8"?>
<formControlPr xmlns="http://schemas.microsoft.com/office/spreadsheetml/2009/9/main" objectType="CheckBox" checked="Checked" fmlaLink="$AH$386" lockText="1" noThreeD="1"/>
</file>

<file path=xl/ctrlProps/ctrlProp113.xml><?xml version="1.0" encoding="utf-8"?>
<formControlPr xmlns="http://schemas.microsoft.com/office/spreadsheetml/2009/9/main" objectType="CheckBox" checked="Checked" fmlaLink="$AH$387" lockText="1" noThreeD="1"/>
</file>

<file path=xl/ctrlProps/ctrlProp114.xml><?xml version="1.0" encoding="utf-8"?>
<formControlPr xmlns="http://schemas.microsoft.com/office/spreadsheetml/2009/9/main" objectType="CheckBox" fmlaLink="$AH$388" lockText="1" noThreeD="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1</xdr:col>
      <xdr:colOff>0</xdr:colOff>
      <xdr:row>0</xdr:row>
      <xdr:rowOff>0</xdr:rowOff>
    </xdr:from>
    <xdr:ext cx="6383065" cy="847417"/>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62025" y="0"/>
          <a:ext cx="6383065" cy="84741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100320</xdr:colOff>
          <xdr:row>330</xdr:row>
          <xdr:rowOff>124332</xdr:rowOff>
        </xdr:from>
        <xdr:to>
          <xdr:col>2</xdr:col>
          <xdr:colOff>62353</xdr:colOff>
          <xdr:row>338</xdr:row>
          <xdr:rowOff>299731</xdr:rowOff>
        </xdr:to>
        <xdr:grpSp>
          <xdr:nvGrpSpPr>
            <xdr:cNvPr id="2" name="1 Grupo">
              <a:extLst>
                <a:ext uri="{FF2B5EF4-FFF2-40B4-BE49-F238E27FC236}">
                  <a16:creationId xmlns:a16="http://schemas.microsoft.com/office/drawing/2014/main" id="{00000000-0008-0000-0100-000002000000}"/>
                </a:ext>
              </a:extLst>
            </xdr:cNvPr>
            <xdr:cNvGrpSpPr/>
          </xdr:nvGrpSpPr>
          <xdr:grpSpPr>
            <a:xfrm>
              <a:off x="100320" y="28900244"/>
              <a:ext cx="318253" cy="0"/>
              <a:chOff x="-74678" y="0"/>
              <a:chExt cx="27197166" cy="5296829"/>
            </a:xfrm>
          </xdr:grpSpPr>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70019" y="5296829"/>
                <a:ext cx="344824"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70019" y="5296829"/>
                <a:ext cx="344824"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74677" y="5296829"/>
                <a:ext cx="354139"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74677" y="5296829"/>
                <a:ext cx="354139"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74677" y="5296829"/>
                <a:ext cx="354139"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74678" y="5296829"/>
                <a:ext cx="354139"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73353" y="5296829"/>
                <a:ext cx="35149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73353" y="5296829"/>
                <a:ext cx="35149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26772792" y="0"/>
                <a:ext cx="349696"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78442</xdr:colOff>
          <xdr:row>379</xdr:row>
          <xdr:rowOff>125131</xdr:rowOff>
        </xdr:from>
        <xdr:to>
          <xdr:col>2</xdr:col>
          <xdr:colOff>47279</xdr:colOff>
          <xdr:row>387</xdr:row>
          <xdr:rowOff>242152</xdr:rowOff>
        </xdr:to>
        <xdr:grpSp>
          <xdr:nvGrpSpPr>
            <xdr:cNvPr id="3" name="2 Grupo">
              <a:extLst>
                <a:ext uri="{FF2B5EF4-FFF2-40B4-BE49-F238E27FC236}">
                  <a16:creationId xmlns:a16="http://schemas.microsoft.com/office/drawing/2014/main" id="{00000000-0008-0000-0100-000003000000}"/>
                </a:ext>
              </a:extLst>
            </xdr:cNvPr>
            <xdr:cNvGrpSpPr/>
          </xdr:nvGrpSpPr>
          <xdr:grpSpPr>
            <a:xfrm>
              <a:off x="78442" y="32618546"/>
              <a:ext cx="325057" cy="3508850"/>
              <a:chOff x="-95662" y="0"/>
              <a:chExt cx="27955140" cy="5354909"/>
            </a:xfrm>
          </xdr:grpSpPr>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90932" y="5354909"/>
                <a:ext cx="342369"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94630" y="5354909"/>
                <a:ext cx="34976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95662" y="5354909"/>
                <a:ext cx="351915"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27498361" y="0"/>
                <a:ext cx="361117"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428</xdr:row>
          <xdr:rowOff>127000</xdr:rowOff>
        </xdr:from>
        <xdr:to>
          <xdr:col>2</xdr:col>
          <xdr:colOff>63500</xdr:colOff>
          <xdr:row>649</xdr:row>
          <xdr:rowOff>18586</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429</xdr:row>
          <xdr:rowOff>12700</xdr:rowOff>
        </xdr:from>
        <xdr:to>
          <xdr:col>2</xdr:col>
          <xdr:colOff>63500</xdr:colOff>
          <xdr:row>649</xdr:row>
          <xdr:rowOff>31286</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430</xdr:row>
          <xdr:rowOff>76200</xdr:rowOff>
        </xdr:from>
        <xdr:to>
          <xdr:col>2</xdr:col>
          <xdr:colOff>63500</xdr:colOff>
          <xdr:row>648</xdr:row>
          <xdr:rowOff>53897</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431</xdr:row>
          <xdr:rowOff>76200</xdr:rowOff>
        </xdr:from>
        <xdr:to>
          <xdr:col>2</xdr:col>
          <xdr:colOff>63500</xdr:colOff>
          <xdr:row>649</xdr:row>
          <xdr:rowOff>18586</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432</xdr:row>
          <xdr:rowOff>0</xdr:rowOff>
        </xdr:from>
        <xdr:to>
          <xdr:col>2</xdr:col>
          <xdr:colOff>63500</xdr:colOff>
          <xdr:row>649</xdr:row>
          <xdr:rowOff>5886</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433</xdr:row>
          <xdr:rowOff>63500</xdr:rowOff>
        </xdr:from>
        <xdr:to>
          <xdr:col>2</xdr:col>
          <xdr:colOff>63500</xdr:colOff>
          <xdr:row>649</xdr:row>
          <xdr:rowOff>5886</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434</xdr:row>
          <xdr:rowOff>63500</xdr:rowOff>
        </xdr:from>
        <xdr:to>
          <xdr:col>2</xdr:col>
          <xdr:colOff>63500</xdr:colOff>
          <xdr:row>648</xdr:row>
          <xdr:rowOff>140939</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435</xdr:row>
          <xdr:rowOff>63500</xdr:rowOff>
        </xdr:from>
        <xdr:to>
          <xdr:col>2</xdr:col>
          <xdr:colOff>63500</xdr:colOff>
          <xdr:row>648</xdr:row>
          <xdr:rowOff>128239</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436</xdr:row>
          <xdr:rowOff>88900</xdr:rowOff>
        </xdr:from>
        <xdr:to>
          <xdr:col>2</xdr:col>
          <xdr:colOff>63500</xdr:colOff>
          <xdr:row>648</xdr:row>
          <xdr:rowOff>115539</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477</xdr:row>
          <xdr:rowOff>101600</xdr:rowOff>
        </xdr:from>
        <xdr:to>
          <xdr:col>2</xdr:col>
          <xdr:colOff>63500</xdr:colOff>
          <xdr:row>648</xdr:row>
          <xdr:rowOff>102839</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478</xdr:row>
          <xdr:rowOff>101600</xdr:rowOff>
        </xdr:from>
        <xdr:to>
          <xdr:col>2</xdr:col>
          <xdr:colOff>63500</xdr:colOff>
          <xdr:row>648</xdr:row>
          <xdr:rowOff>140939</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479</xdr:row>
          <xdr:rowOff>25400</xdr:rowOff>
        </xdr:from>
        <xdr:to>
          <xdr:col>2</xdr:col>
          <xdr:colOff>63500</xdr:colOff>
          <xdr:row>648</xdr:row>
          <xdr:rowOff>140939</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480</xdr:row>
          <xdr:rowOff>38100</xdr:rowOff>
        </xdr:from>
        <xdr:to>
          <xdr:col>2</xdr:col>
          <xdr:colOff>63500</xdr:colOff>
          <xdr:row>648</xdr:row>
          <xdr:rowOff>179039</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481</xdr:row>
          <xdr:rowOff>0</xdr:rowOff>
        </xdr:from>
        <xdr:to>
          <xdr:col>2</xdr:col>
          <xdr:colOff>63500</xdr:colOff>
          <xdr:row>649</xdr:row>
          <xdr:rowOff>31286</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482</xdr:row>
          <xdr:rowOff>12700</xdr:rowOff>
        </xdr:from>
        <xdr:to>
          <xdr:col>2</xdr:col>
          <xdr:colOff>63500</xdr:colOff>
          <xdr:row>649</xdr:row>
          <xdr:rowOff>31286</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483</xdr:row>
          <xdr:rowOff>0</xdr:rowOff>
        </xdr:from>
        <xdr:to>
          <xdr:col>2</xdr:col>
          <xdr:colOff>76200</xdr:colOff>
          <xdr:row>649</xdr:row>
          <xdr:rowOff>5886</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484</xdr:row>
          <xdr:rowOff>101600</xdr:rowOff>
        </xdr:from>
        <xdr:to>
          <xdr:col>2</xdr:col>
          <xdr:colOff>76200</xdr:colOff>
          <xdr:row>648</xdr:row>
          <xdr:rowOff>140939</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485</xdr:row>
          <xdr:rowOff>63500</xdr:rowOff>
        </xdr:from>
        <xdr:to>
          <xdr:col>2</xdr:col>
          <xdr:colOff>76200</xdr:colOff>
          <xdr:row>648</xdr:row>
          <xdr:rowOff>128239</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528</xdr:row>
          <xdr:rowOff>50800</xdr:rowOff>
        </xdr:from>
        <xdr:to>
          <xdr:col>2</xdr:col>
          <xdr:colOff>63500</xdr:colOff>
          <xdr:row>649</xdr:row>
          <xdr:rowOff>5886</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529</xdr:row>
          <xdr:rowOff>25400</xdr:rowOff>
        </xdr:from>
        <xdr:to>
          <xdr:col>2</xdr:col>
          <xdr:colOff>76200</xdr:colOff>
          <xdr:row>648</xdr:row>
          <xdr:rowOff>179039</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530</xdr:row>
          <xdr:rowOff>12700</xdr:rowOff>
        </xdr:from>
        <xdr:to>
          <xdr:col>2</xdr:col>
          <xdr:colOff>76200</xdr:colOff>
          <xdr:row>648</xdr:row>
          <xdr:rowOff>179039</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531</xdr:row>
          <xdr:rowOff>50800</xdr:rowOff>
        </xdr:from>
        <xdr:to>
          <xdr:col>2</xdr:col>
          <xdr:colOff>76200</xdr:colOff>
          <xdr:row>649</xdr:row>
          <xdr:rowOff>56686</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532</xdr:row>
          <xdr:rowOff>0</xdr:rowOff>
        </xdr:from>
        <xdr:to>
          <xdr:col>2</xdr:col>
          <xdr:colOff>76200</xdr:colOff>
          <xdr:row>649</xdr:row>
          <xdr:rowOff>18586</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533</xdr:row>
          <xdr:rowOff>0</xdr:rowOff>
        </xdr:from>
        <xdr:to>
          <xdr:col>2</xdr:col>
          <xdr:colOff>76200</xdr:colOff>
          <xdr:row>648</xdr:row>
          <xdr:rowOff>179039</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534</xdr:row>
          <xdr:rowOff>25400</xdr:rowOff>
        </xdr:from>
        <xdr:to>
          <xdr:col>2</xdr:col>
          <xdr:colOff>76200</xdr:colOff>
          <xdr:row>649</xdr:row>
          <xdr:rowOff>43986</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535</xdr:row>
          <xdr:rowOff>88900</xdr:rowOff>
        </xdr:from>
        <xdr:to>
          <xdr:col>2</xdr:col>
          <xdr:colOff>76200</xdr:colOff>
          <xdr:row>649</xdr:row>
          <xdr:rowOff>31286</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536</xdr:row>
          <xdr:rowOff>101600</xdr:rowOff>
        </xdr:from>
        <xdr:to>
          <xdr:col>2</xdr:col>
          <xdr:colOff>76200</xdr:colOff>
          <xdr:row>648</xdr:row>
          <xdr:rowOff>153639</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577</xdr:row>
          <xdr:rowOff>101600</xdr:rowOff>
        </xdr:from>
        <xdr:to>
          <xdr:col>2</xdr:col>
          <xdr:colOff>63500</xdr:colOff>
          <xdr:row>648</xdr:row>
          <xdr:rowOff>179039</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578</xdr:row>
          <xdr:rowOff>25400</xdr:rowOff>
        </xdr:from>
        <xdr:to>
          <xdr:col>2</xdr:col>
          <xdr:colOff>63500</xdr:colOff>
          <xdr:row>648</xdr:row>
          <xdr:rowOff>179039</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579</xdr:row>
          <xdr:rowOff>12700</xdr:rowOff>
        </xdr:from>
        <xdr:to>
          <xdr:col>2</xdr:col>
          <xdr:colOff>63500</xdr:colOff>
          <xdr:row>649</xdr:row>
          <xdr:rowOff>31286</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580</xdr:row>
          <xdr:rowOff>25400</xdr:rowOff>
        </xdr:from>
        <xdr:to>
          <xdr:col>2</xdr:col>
          <xdr:colOff>63500</xdr:colOff>
          <xdr:row>649</xdr:row>
          <xdr:rowOff>31286</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581</xdr:row>
          <xdr:rowOff>0</xdr:rowOff>
        </xdr:from>
        <xdr:to>
          <xdr:col>2</xdr:col>
          <xdr:colOff>63500</xdr:colOff>
          <xdr:row>648</xdr:row>
          <xdr:rowOff>140939</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582</xdr:row>
          <xdr:rowOff>0</xdr:rowOff>
        </xdr:from>
        <xdr:to>
          <xdr:col>2</xdr:col>
          <xdr:colOff>63500</xdr:colOff>
          <xdr:row>649</xdr:row>
          <xdr:rowOff>5886</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583</xdr:row>
          <xdr:rowOff>25400</xdr:rowOff>
        </xdr:from>
        <xdr:to>
          <xdr:col>2</xdr:col>
          <xdr:colOff>63500</xdr:colOff>
          <xdr:row>649</xdr:row>
          <xdr:rowOff>18586</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584</xdr:row>
          <xdr:rowOff>25400</xdr:rowOff>
        </xdr:from>
        <xdr:to>
          <xdr:col>2</xdr:col>
          <xdr:colOff>63500</xdr:colOff>
          <xdr:row>649</xdr:row>
          <xdr:rowOff>5886</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585</xdr:row>
          <xdr:rowOff>101600</xdr:rowOff>
        </xdr:from>
        <xdr:to>
          <xdr:col>2</xdr:col>
          <xdr:colOff>63500</xdr:colOff>
          <xdr:row>648</xdr:row>
          <xdr:rowOff>90139</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255494</xdr:colOff>
          <xdr:row>8</xdr:row>
          <xdr:rowOff>118778</xdr:rowOff>
        </xdr:from>
        <xdr:to>
          <xdr:col>2</xdr:col>
          <xdr:colOff>268941</xdr:colOff>
          <xdr:row>17</xdr:row>
          <xdr:rowOff>368110</xdr:rowOff>
        </xdr:to>
        <xdr:grpSp>
          <xdr:nvGrpSpPr>
            <xdr:cNvPr id="7" name="6 Grupo">
              <a:extLst>
                <a:ext uri="{FF2B5EF4-FFF2-40B4-BE49-F238E27FC236}">
                  <a16:creationId xmlns:a16="http://schemas.microsoft.com/office/drawing/2014/main" id="{00000000-0008-0000-0100-000007000000}"/>
                </a:ext>
              </a:extLst>
            </xdr:cNvPr>
            <xdr:cNvGrpSpPr/>
          </xdr:nvGrpSpPr>
          <xdr:grpSpPr>
            <a:xfrm>
              <a:off x="363909" y="2178656"/>
              <a:ext cx="261252" cy="3099088"/>
              <a:chOff x="356347" y="2046188"/>
              <a:chExt cx="304800" cy="3174071"/>
            </a:xfrm>
          </xdr:grpSpPr>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356347" y="2046188"/>
                <a:ext cx="196103" cy="45047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0" name="Check Box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356347" y="2622173"/>
                <a:ext cx="291353" cy="4381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1" name="Check Box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356347" y="3062004"/>
                <a:ext cx="291353" cy="459441"/>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356347" y="4303616"/>
                <a:ext cx="304800" cy="4381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3" name="Check Box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356347" y="4770343"/>
                <a:ext cx="281826" cy="449916"/>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sp macro="" textlink="">
            <xdr:nvSpPr>
              <xdr:cNvPr id="2114" name="Check Box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356347" y="3433478"/>
                <a:ext cx="281826" cy="449916"/>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330</xdr:row>
          <xdr:rowOff>139700</xdr:rowOff>
        </xdr:from>
        <xdr:to>
          <xdr:col>2</xdr:col>
          <xdr:colOff>63500</xdr:colOff>
          <xdr:row>365</xdr:row>
          <xdr:rowOff>25400</xdr:rowOff>
        </xdr:to>
        <xdr:sp macro="" textlink="">
          <xdr:nvSpPr>
            <xdr:cNvPr id="2115" name="Check Box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331</xdr:row>
          <xdr:rowOff>12700</xdr:rowOff>
        </xdr:from>
        <xdr:to>
          <xdr:col>2</xdr:col>
          <xdr:colOff>63500</xdr:colOff>
          <xdr:row>365</xdr:row>
          <xdr:rowOff>114300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332</xdr:row>
          <xdr:rowOff>12700</xdr:rowOff>
        </xdr:from>
        <xdr:to>
          <xdr:col>2</xdr:col>
          <xdr:colOff>76200</xdr:colOff>
          <xdr:row>365</xdr:row>
          <xdr:rowOff>63500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333</xdr:row>
          <xdr:rowOff>50800</xdr:rowOff>
        </xdr:from>
        <xdr:to>
          <xdr:col>2</xdr:col>
          <xdr:colOff>76200</xdr:colOff>
          <xdr:row>365</xdr:row>
          <xdr:rowOff>76200</xdr:rowOff>
        </xdr:to>
        <xdr:sp macro="" textlink="">
          <xdr:nvSpPr>
            <xdr:cNvPr id="2118" name="Check Box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334</xdr:row>
          <xdr:rowOff>12700</xdr:rowOff>
        </xdr:from>
        <xdr:to>
          <xdr:col>2</xdr:col>
          <xdr:colOff>88900</xdr:colOff>
          <xdr:row>365</xdr:row>
          <xdr:rowOff>50800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335</xdr:row>
          <xdr:rowOff>0</xdr:rowOff>
        </xdr:from>
        <xdr:to>
          <xdr:col>2</xdr:col>
          <xdr:colOff>76200</xdr:colOff>
          <xdr:row>365</xdr:row>
          <xdr:rowOff>139700</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336</xdr:row>
          <xdr:rowOff>38100</xdr:rowOff>
        </xdr:from>
        <xdr:to>
          <xdr:col>2</xdr:col>
          <xdr:colOff>76200</xdr:colOff>
          <xdr:row>365</xdr:row>
          <xdr:rowOff>114300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337</xdr:row>
          <xdr:rowOff>88900</xdr:rowOff>
        </xdr:from>
        <xdr:to>
          <xdr:col>2</xdr:col>
          <xdr:colOff>76200</xdr:colOff>
          <xdr:row>365</xdr:row>
          <xdr:rowOff>127000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338</xdr:row>
          <xdr:rowOff>50800</xdr:rowOff>
        </xdr:from>
        <xdr:to>
          <xdr:col>2</xdr:col>
          <xdr:colOff>76200</xdr:colOff>
          <xdr:row>365</xdr:row>
          <xdr:rowOff>50800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379</xdr:row>
          <xdr:rowOff>127000</xdr:rowOff>
        </xdr:from>
        <xdr:to>
          <xdr:col>2</xdr:col>
          <xdr:colOff>63500</xdr:colOff>
          <xdr:row>379</xdr:row>
          <xdr:rowOff>431800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380</xdr:row>
          <xdr:rowOff>101600</xdr:rowOff>
        </xdr:from>
        <xdr:to>
          <xdr:col>2</xdr:col>
          <xdr:colOff>63500</xdr:colOff>
          <xdr:row>380</xdr:row>
          <xdr:rowOff>342900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381</xdr:row>
          <xdr:rowOff>50800</xdr:rowOff>
        </xdr:from>
        <xdr:to>
          <xdr:col>2</xdr:col>
          <xdr:colOff>63500</xdr:colOff>
          <xdr:row>381</xdr:row>
          <xdr:rowOff>368300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382</xdr:row>
          <xdr:rowOff>38100</xdr:rowOff>
        </xdr:from>
        <xdr:to>
          <xdr:col>2</xdr:col>
          <xdr:colOff>63500</xdr:colOff>
          <xdr:row>382</xdr:row>
          <xdr:rowOff>330200</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383</xdr:row>
          <xdr:rowOff>12700</xdr:rowOff>
        </xdr:from>
        <xdr:to>
          <xdr:col>2</xdr:col>
          <xdr:colOff>63500</xdr:colOff>
          <xdr:row>383</xdr:row>
          <xdr:rowOff>368300</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384</xdr:row>
          <xdr:rowOff>12700</xdr:rowOff>
        </xdr:from>
        <xdr:to>
          <xdr:col>2</xdr:col>
          <xdr:colOff>63500</xdr:colOff>
          <xdr:row>384</xdr:row>
          <xdr:rowOff>355600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385</xdr:row>
          <xdr:rowOff>0</xdr:rowOff>
        </xdr:from>
        <xdr:to>
          <xdr:col>2</xdr:col>
          <xdr:colOff>63500</xdr:colOff>
          <xdr:row>386</xdr:row>
          <xdr:rowOff>0</xdr:rowOff>
        </xdr:to>
        <xdr:sp macro="" textlink="">
          <xdr:nvSpPr>
            <xdr:cNvPr id="2131" name="Check Box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386</xdr:row>
          <xdr:rowOff>76200</xdr:rowOff>
        </xdr:from>
        <xdr:to>
          <xdr:col>2</xdr:col>
          <xdr:colOff>63500</xdr:colOff>
          <xdr:row>386</xdr:row>
          <xdr:rowOff>419100</xdr:rowOff>
        </xdr:to>
        <xdr:sp macro="" textlink="">
          <xdr:nvSpPr>
            <xdr:cNvPr id="2132" name="Check Box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387</xdr:row>
          <xdr:rowOff>63500</xdr:rowOff>
        </xdr:from>
        <xdr:to>
          <xdr:col>2</xdr:col>
          <xdr:colOff>76200</xdr:colOff>
          <xdr:row>387</xdr:row>
          <xdr:rowOff>355600</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528</xdr:row>
          <xdr:rowOff>127000</xdr:rowOff>
        </xdr:from>
        <xdr:to>
          <xdr:col>2</xdr:col>
          <xdr:colOff>63500</xdr:colOff>
          <xdr:row>649</xdr:row>
          <xdr:rowOff>18586</xdr:rowOff>
        </xdr:to>
        <xdr:sp macro="" textlink="">
          <xdr:nvSpPr>
            <xdr:cNvPr id="2182" name="Check Box 134" hidden="1">
              <a:extLst>
                <a:ext uri="{63B3BB69-23CF-44E3-9099-C40C66FF867C}">
                  <a14:compatExt spid="_x0000_s2182"/>
                </a:ext>
                <a:ext uri="{FF2B5EF4-FFF2-40B4-BE49-F238E27FC236}">
                  <a16:creationId xmlns:a16="http://schemas.microsoft.com/office/drawing/2014/main" id="{00000000-0008-0000-0100-00008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529</xdr:row>
          <xdr:rowOff>12700</xdr:rowOff>
        </xdr:from>
        <xdr:to>
          <xdr:col>2</xdr:col>
          <xdr:colOff>63500</xdr:colOff>
          <xdr:row>649</xdr:row>
          <xdr:rowOff>31286</xdr:rowOff>
        </xdr:to>
        <xdr:sp macro="" textlink="">
          <xdr:nvSpPr>
            <xdr:cNvPr id="2183" name="Check Box 135" hidden="1">
              <a:extLst>
                <a:ext uri="{63B3BB69-23CF-44E3-9099-C40C66FF867C}">
                  <a14:compatExt spid="_x0000_s2183"/>
                </a:ext>
                <a:ext uri="{FF2B5EF4-FFF2-40B4-BE49-F238E27FC236}">
                  <a16:creationId xmlns:a16="http://schemas.microsoft.com/office/drawing/2014/main" id="{00000000-0008-0000-0100-00008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530</xdr:row>
          <xdr:rowOff>63500</xdr:rowOff>
        </xdr:from>
        <xdr:to>
          <xdr:col>2</xdr:col>
          <xdr:colOff>63500</xdr:colOff>
          <xdr:row>648</xdr:row>
          <xdr:rowOff>77439</xdr:rowOff>
        </xdr:to>
        <xdr:sp macro="" textlink="">
          <xdr:nvSpPr>
            <xdr:cNvPr id="2184" name="Check Box 136" hidden="1">
              <a:extLst>
                <a:ext uri="{63B3BB69-23CF-44E3-9099-C40C66FF867C}">
                  <a14:compatExt spid="_x0000_s2184"/>
                </a:ext>
                <a:ext uri="{FF2B5EF4-FFF2-40B4-BE49-F238E27FC236}">
                  <a16:creationId xmlns:a16="http://schemas.microsoft.com/office/drawing/2014/main" id="{00000000-0008-0000-0100-00008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531</xdr:row>
          <xdr:rowOff>76200</xdr:rowOff>
        </xdr:from>
        <xdr:to>
          <xdr:col>2</xdr:col>
          <xdr:colOff>63500</xdr:colOff>
          <xdr:row>649</xdr:row>
          <xdr:rowOff>18586</xdr:rowOff>
        </xdr:to>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532</xdr:row>
          <xdr:rowOff>0</xdr:rowOff>
        </xdr:from>
        <xdr:to>
          <xdr:col>2</xdr:col>
          <xdr:colOff>63500</xdr:colOff>
          <xdr:row>649</xdr:row>
          <xdr:rowOff>5886</xdr:rowOff>
        </xdr:to>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533</xdr:row>
          <xdr:rowOff>63500</xdr:rowOff>
        </xdr:from>
        <xdr:to>
          <xdr:col>2</xdr:col>
          <xdr:colOff>63500</xdr:colOff>
          <xdr:row>649</xdr:row>
          <xdr:rowOff>5886</xdr:rowOff>
        </xdr:to>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534</xdr:row>
          <xdr:rowOff>63500</xdr:rowOff>
        </xdr:from>
        <xdr:to>
          <xdr:col>2</xdr:col>
          <xdr:colOff>63500</xdr:colOff>
          <xdr:row>648</xdr:row>
          <xdr:rowOff>153639</xdr:rowOff>
        </xdr:to>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535</xdr:row>
          <xdr:rowOff>63500</xdr:rowOff>
        </xdr:from>
        <xdr:to>
          <xdr:col>2</xdr:col>
          <xdr:colOff>63500</xdr:colOff>
          <xdr:row>648</xdr:row>
          <xdr:rowOff>140939</xdr:rowOff>
        </xdr:to>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536</xdr:row>
          <xdr:rowOff>88900</xdr:rowOff>
        </xdr:from>
        <xdr:to>
          <xdr:col>2</xdr:col>
          <xdr:colOff>63500</xdr:colOff>
          <xdr:row>648</xdr:row>
          <xdr:rowOff>115539</xdr:rowOff>
        </xdr:to>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577</xdr:row>
          <xdr:rowOff>101600</xdr:rowOff>
        </xdr:from>
        <xdr:to>
          <xdr:col>2</xdr:col>
          <xdr:colOff>63500</xdr:colOff>
          <xdr:row>648</xdr:row>
          <xdr:rowOff>102839</xdr:rowOff>
        </xdr:to>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578</xdr:row>
          <xdr:rowOff>101600</xdr:rowOff>
        </xdr:from>
        <xdr:to>
          <xdr:col>2</xdr:col>
          <xdr:colOff>63500</xdr:colOff>
          <xdr:row>648</xdr:row>
          <xdr:rowOff>140939</xdr:rowOff>
        </xdr:to>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579</xdr:row>
          <xdr:rowOff>25400</xdr:rowOff>
        </xdr:from>
        <xdr:to>
          <xdr:col>2</xdr:col>
          <xdr:colOff>63500</xdr:colOff>
          <xdr:row>648</xdr:row>
          <xdr:rowOff>140939</xdr:rowOff>
        </xdr:to>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580</xdr:row>
          <xdr:rowOff>38100</xdr:rowOff>
        </xdr:from>
        <xdr:to>
          <xdr:col>2</xdr:col>
          <xdr:colOff>63500</xdr:colOff>
          <xdr:row>648</xdr:row>
          <xdr:rowOff>179039</xdr:rowOff>
        </xdr:to>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580</xdr:row>
          <xdr:rowOff>368300</xdr:rowOff>
        </xdr:from>
        <xdr:to>
          <xdr:col>2</xdr:col>
          <xdr:colOff>63500</xdr:colOff>
          <xdr:row>649</xdr:row>
          <xdr:rowOff>31286</xdr:rowOff>
        </xdr:to>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582</xdr:row>
          <xdr:rowOff>12700</xdr:rowOff>
        </xdr:from>
        <xdr:to>
          <xdr:col>2</xdr:col>
          <xdr:colOff>63500</xdr:colOff>
          <xdr:row>649</xdr:row>
          <xdr:rowOff>31286</xdr:rowOff>
        </xdr:to>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582</xdr:row>
          <xdr:rowOff>330200</xdr:rowOff>
        </xdr:from>
        <xdr:to>
          <xdr:col>2</xdr:col>
          <xdr:colOff>88900</xdr:colOff>
          <xdr:row>649</xdr:row>
          <xdr:rowOff>69386</xdr:rowOff>
        </xdr:to>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584</xdr:row>
          <xdr:rowOff>88900</xdr:rowOff>
        </xdr:from>
        <xdr:to>
          <xdr:col>2</xdr:col>
          <xdr:colOff>88900</xdr:colOff>
          <xdr:row>648</xdr:row>
          <xdr:rowOff>153639</xdr:rowOff>
        </xdr:to>
        <xdr:sp macro="" textlink="">
          <xdr:nvSpPr>
            <xdr:cNvPr id="2198" name="Check Box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585</xdr:row>
          <xdr:rowOff>63500</xdr:rowOff>
        </xdr:from>
        <xdr:to>
          <xdr:col>2</xdr:col>
          <xdr:colOff>76200</xdr:colOff>
          <xdr:row>648</xdr:row>
          <xdr:rowOff>128239</xdr:rowOff>
        </xdr:to>
        <xdr:sp macro="" textlink="">
          <xdr:nvSpPr>
            <xdr:cNvPr id="2199" name="Check Box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430</xdr:row>
          <xdr:rowOff>139700</xdr:rowOff>
        </xdr:from>
        <xdr:to>
          <xdr:col>2</xdr:col>
          <xdr:colOff>63500</xdr:colOff>
          <xdr:row>648</xdr:row>
          <xdr:rowOff>90139</xdr:rowOff>
        </xdr:to>
        <xdr:sp macro="" textlink="">
          <xdr:nvSpPr>
            <xdr:cNvPr id="2200" name="Check Box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431</xdr:row>
          <xdr:rowOff>12700</xdr:rowOff>
        </xdr:from>
        <xdr:to>
          <xdr:col>2</xdr:col>
          <xdr:colOff>63500</xdr:colOff>
          <xdr:row>648</xdr:row>
          <xdr:rowOff>179039</xdr:rowOff>
        </xdr:to>
        <xdr:sp macro="" textlink="">
          <xdr:nvSpPr>
            <xdr:cNvPr id="2201" name="Check Box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432</xdr:row>
          <xdr:rowOff>12700</xdr:rowOff>
        </xdr:from>
        <xdr:to>
          <xdr:col>2</xdr:col>
          <xdr:colOff>76200</xdr:colOff>
          <xdr:row>648</xdr:row>
          <xdr:rowOff>128239</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433</xdr:row>
          <xdr:rowOff>38100</xdr:rowOff>
        </xdr:from>
        <xdr:to>
          <xdr:col>2</xdr:col>
          <xdr:colOff>88900</xdr:colOff>
          <xdr:row>648</xdr:row>
          <xdr:rowOff>153639</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433</xdr:row>
          <xdr:rowOff>368300</xdr:rowOff>
        </xdr:from>
        <xdr:to>
          <xdr:col>2</xdr:col>
          <xdr:colOff>88900</xdr:colOff>
          <xdr:row>648</xdr:row>
          <xdr:rowOff>140939</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435</xdr:row>
          <xdr:rowOff>0</xdr:rowOff>
        </xdr:from>
        <xdr:to>
          <xdr:col>2</xdr:col>
          <xdr:colOff>88900</xdr:colOff>
          <xdr:row>649</xdr:row>
          <xdr:rowOff>18586</xdr:rowOff>
        </xdr:to>
        <xdr:sp macro="" textlink="">
          <xdr:nvSpPr>
            <xdr:cNvPr id="2205" name="Check Box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436</xdr:row>
          <xdr:rowOff>38100</xdr:rowOff>
        </xdr:from>
        <xdr:to>
          <xdr:col>2</xdr:col>
          <xdr:colOff>88900</xdr:colOff>
          <xdr:row>648</xdr:row>
          <xdr:rowOff>179039</xdr:rowOff>
        </xdr:to>
        <xdr:sp macro="" textlink="">
          <xdr:nvSpPr>
            <xdr:cNvPr id="2206" name="Check Box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437</xdr:row>
          <xdr:rowOff>88900</xdr:rowOff>
        </xdr:from>
        <xdr:to>
          <xdr:col>2</xdr:col>
          <xdr:colOff>88900</xdr:colOff>
          <xdr:row>649</xdr:row>
          <xdr:rowOff>5886</xdr:rowOff>
        </xdr:to>
        <xdr:sp macro="" textlink="">
          <xdr:nvSpPr>
            <xdr:cNvPr id="2207" name="Check Box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438</xdr:row>
          <xdr:rowOff>50800</xdr:rowOff>
        </xdr:from>
        <xdr:to>
          <xdr:col>2</xdr:col>
          <xdr:colOff>76200</xdr:colOff>
          <xdr:row>648</xdr:row>
          <xdr:rowOff>128239</xdr:rowOff>
        </xdr:to>
        <xdr:sp macro="" textlink="">
          <xdr:nvSpPr>
            <xdr:cNvPr id="2208" name="Check Box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479</xdr:row>
          <xdr:rowOff>127000</xdr:rowOff>
        </xdr:from>
        <xdr:to>
          <xdr:col>2</xdr:col>
          <xdr:colOff>63500</xdr:colOff>
          <xdr:row>648</xdr:row>
          <xdr:rowOff>179039</xdr:rowOff>
        </xdr:to>
        <xdr:sp macro="" textlink="">
          <xdr:nvSpPr>
            <xdr:cNvPr id="2209" name="Check Box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480</xdr:row>
          <xdr:rowOff>101600</xdr:rowOff>
        </xdr:from>
        <xdr:to>
          <xdr:col>2</xdr:col>
          <xdr:colOff>63500</xdr:colOff>
          <xdr:row>648</xdr:row>
          <xdr:rowOff>128239</xdr:rowOff>
        </xdr:to>
        <xdr:sp macro="" textlink="">
          <xdr:nvSpPr>
            <xdr:cNvPr id="2210" name="Check Box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481</xdr:row>
          <xdr:rowOff>50800</xdr:rowOff>
        </xdr:from>
        <xdr:to>
          <xdr:col>2</xdr:col>
          <xdr:colOff>63500</xdr:colOff>
          <xdr:row>649</xdr:row>
          <xdr:rowOff>18586</xdr:rowOff>
        </xdr:to>
        <xdr:sp macro="" textlink="">
          <xdr:nvSpPr>
            <xdr:cNvPr id="2211" name="Check Box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482</xdr:row>
          <xdr:rowOff>25400</xdr:rowOff>
        </xdr:from>
        <xdr:to>
          <xdr:col>2</xdr:col>
          <xdr:colOff>63500</xdr:colOff>
          <xdr:row>648</xdr:row>
          <xdr:rowOff>179039</xdr:rowOff>
        </xdr:to>
        <xdr:sp macro="" textlink="">
          <xdr:nvSpPr>
            <xdr:cNvPr id="2212" name="Check Box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482</xdr:row>
          <xdr:rowOff>368300</xdr:rowOff>
        </xdr:from>
        <xdr:to>
          <xdr:col>2</xdr:col>
          <xdr:colOff>63500</xdr:colOff>
          <xdr:row>649</xdr:row>
          <xdr:rowOff>90140</xdr:rowOff>
        </xdr:to>
        <xdr:sp macro="" textlink="">
          <xdr:nvSpPr>
            <xdr:cNvPr id="2213" name="Check Box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483</xdr:row>
          <xdr:rowOff>393700</xdr:rowOff>
        </xdr:from>
        <xdr:to>
          <xdr:col>2</xdr:col>
          <xdr:colOff>63500</xdr:colOff>
          <xdr:row>649</xdr:row>
          <xdr:rowOff>69386</xdr:rowOff>
        </xdr:to>
        <xdr:sp macro="" textlink="">
          <xdr:nvSpPr>
            <xdr:cNvPr id="2214" name="Check Box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484</xdr:row>
          <xdr:rowOff>368300</xdr:rowOff>
        </xdr:from>
        <xdr:to>
          <xdr:col>2</xdr:col>
          <xdr:colOff>63500</xdr:colOff>
          <xdr:row>649</xdr:row>
          <xdr:rowOff>43986</xdr:rowOff>
        </xdr:to>
        <xdr:sp macro="" textlink="">
          <xdr:nvSpPr>
            <xdr:cNvPr id="2215" name="Check Box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486</xdr:row>
          <xdr:rowOff>76200</xdr:rowOff>
        </xdr:from>
        <xdr:to>
          <xdr:col>2</xdr:col>
          <xdr:colOff>63500</xdr:colOff>
          <xdr:row>649</xdr:row>
          <xdr:rowOff>31286</xdr:rowOff>
        </xdr:to>
        <xdr:sp macro="" textlink="">
          <xdr:nvSpPr>
            <xdr:cNvPr id="2216" name="Check Box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487</xdr:row>
          <xdr:rowOff>63500</xdr:rowOff>
        </xdr:from>
        <xdr:to>
          <xdr:col>2</xdr:col>
          <xdr:colOff>63500</xdr:colOff>
          <xdr:row>648</xdr:row>
          <xdr:rowOff>179039</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152400</xdr:colOff>
          <xdr:row>87</xdr:row>
          <xdr:rowOff>25400</xdr:rowOff>
        </xdr:from>
        <xdr:to>
          <xdr:col>5</xdr:col>
          <xdr:colOff>50800</xdr:colOff>
          <xdr:row>88</xdr:row>
          <xdr:rowOff>177800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1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XLSX para enviar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330200</xdr:colOff>
          <xdr:row>87</xdr:row>
          <xdr:rowOff>0</xdr:rowOff>
        </xdr:from>
        <xdr:to>
          <xdr:col>11</xdr:col>
          <xdr:colOff>50800</xdr:colOff>
          <xdr:row>88</xdr:row>
          <xdr:rowOff>165100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1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XML para enviar</a:t>
              </a:r>
            </a:p>
          </xdr:txBody>
        </xdr:sp>
        <xdr:clientData fLocksWithSheet="0" fPrintsWithSheet="0"/>
      </xdr:twoCellAnchor>
    </mc:Choice>
    <mc:Fallback/>
  </mc:AlternateContent>
  <xdr:oneCellAnchor>
    <xdr:from>
      <xdr:col>1</xdr:col>
      <xdr:colOff>9525</xdr:colOff>
      <xdr:row>0</xdr:row>
      <xdr:rowOff>57150</xdr:rowOff>
    </xdr:from>
    <xdr:ext cx="6383065" cy="847417"/>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stretch>
          <a:fillRect/>
        </a:stretch>
      </xdr:blipFill>
      <xdr:spPr>
        <a:xfrm>
          <a:off x="771525" y="57150"/>
          <a:ext cx="6383065" cy="84741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37</xdr:row>
          <xdr:rowOff>177800</xdr:rowOff>
        </xdr:from>
        <xdr:to>
          <xdr:col>4</xdr:col>
          <xdr:colOff>736600</xdr:colOff>
          <xdr:row>39</xdr:row>
          <xdr:rowOff>152400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27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XLSX para enviar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37</xdr:row>
          <xdr:rowOff>177800</xdr:rowOff>
        </xdr:from>
        <xdr:to>
          <xdr:col>10</xdr:col>
          <xdr:colOff>482600</xdr:colOff>
          <xdr:row>39</xdr:row>
          <xdr:rowOff>152400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7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Guardar XML para enviar</a:t>
              </a:r>
            </a:p>
          </xdr:txBody>
        </xdr:sp>
        <xdr:clientData fLocksWithSheet="0" fPrintsWithSheet="0"/>
      </xdr:twoCellAnchor>
    </mc:Choice>
    <mc:Fallback/>
  </mc:AlternateContent>
  <xdr:oneCellAnchor>
    <xdr:from>
      <xdr:col>1</xdr:col>
      <xdr:colOff>9525</xdr:colOff>
      <xdr:row>0</xdr:row>
      <xdr:rowOff>57150</xdr:rowOff>
    </xdr:from>
    <xdr:ext cx="6383065" cy="847417"/>
    <xdr:pic>
      <xdr:nvPicPr>
        <xdr:cNvPr id="4" name="Imagen 3">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stretch>
          <a:fillRect/>
        </a:stretch>
      </xdr:blipFill>
      <xdr:spPr>
        <a:xfrm>
          <a:off x="114300" y="57150"/>
          <a:ext cx="6383065" cy="847417"/>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00000000}" name="Tabla52" displayName="Tabla52" ref="B13:B22" tableType="xml" totalsRowShown="0" headerRowDxfId="341" dataDxfId="340">
  <autoFilter ref="B13:B22" xr:uid="{00000000-0009-0000-0100-000034000000}"/>
  <tableColumns count="1">
    <tableColumn id="1" xr3:uid="{00000000-0010-0000-0000-000001000000}" uniqueName="Objetivo" name="Objetivo" dataDxfId="339">
      <calculatedColumnFormula>IF('DATOS GENERALES'!$AH331,'DATOS GENERALES'!$C331,"")</calculatedColumnFormula>
      <xmlColumnPr mapId="18" xpath="/Presentacion/ListadoSolicitud/ProgramaIA/ObjetivosProgramaI.A/Objetivo"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01000000}" name="Tabla53" displayName="Tabla53" ref="E13:E22" tableType="xml" totalsRowShown="0" headerRowDxfId="338" dataDxfId="337">
  <autoFilter ref="E13:E22" xr:uid="{00000000-0009-0000-0100-000035000000}"/>
  <tableColumns count="1">
    <tableColumn id="1" xr3:uid="{00000000-0010-0000-0100-000001000000}" uniqueName="Objetivo" name="Objetivo" dataDxfId="336">
      <calculatedColumnFormula>IF('DATOS GENERALES'!$AH380,'DATOS GENERALES'!$C380,"")</calculatedColumnFormula>
      <xmlColumnPr mapId="18" xpath="/Presentacion/ListadoSolicitud/ProgramaIB/ObjetivosProgramaI.B/Objetivo" xmlDataType="string"/>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02000000}" name="Tabla54" displayName="Tabla54" ref="H13:H22" tableType="xml" totalsRowShown="0" headerRowDxfId="335" dataDxfId="334">
  <autoFilter ref="H13:H22" xr:uid="{00000000-0009-0000-0100-000036000000}"/>
  <tableColumns count="1">
    <tableColumn id="1" xr3:uid="{00000000-0010-0000-0200-000001000000}" uniqueName="Objetivo" name="Objetivo" dataDxfId="333">
      <calculatedColumnFormula>IF('DATOS GENERALES'!$AH429,'DATOS GENERALES'!$C429,"")</calculatedColumnFormula>
      <xmlColumnPr mapId="18" xpath="/Presentacion/ListadoSolicitud/ProgramaIC/ObjetivosProgramaI.C/Objetivo" xmlDataType="string"/>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03000000}" name="Tabla55" displayName="Tabla55" ref="K13:K22" tableType="xml" totalsRowShown="0" headerRowDxfId="332" dataDxfId="331">
  <autoFilter ref="K13:K22" xr:uid="{00000000-0009-0000-0100-000037000000}"/>
  <tableColumns count="1">
    <tableColumn id="1" xr3:uid="{00000000-0010-0000-0300-000001000000}" uniqueName="Objetivo" name="Objetivo" dataDxfId="330">
      <calculatedColumnFormula>IF('DATOS GENERALES'!$AH478,'DATOS GENERALES'!$C478,"")</calculatedColumnFormula>
      <xmlColumnPr mapId="18" xpath="/Presentacion/ListadoSolicitud/ProgramaICII/ObjetivosProgramaI.C.II/Objetivo" xmlDataType="string"/>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04000000}" name="Tabla56" displayName="Tabla56" ref="N13:N22" tableType="xml" totalsRowShown="0" headerRowDxfId="329" dataDxfId="328">
  <autoFilter ref="N13:N22" xr:uid="{00000000-0009-0000-0100-000038000000}"/>
  <tableColumns count="1">
    <tableColumn id="1" xr3:uid="{00000000-0010-0000-0400-000001000000}" uniqueName="Objetivo" name="Objetivo" dataDxfId="327">
      <calculatedColumnFormula>IF('DATOS GENERALES'!$AH529,'DATOS GENERALES'!$C529,"")</calculatedColumnFormula>
      <xmlColumnPr mapId="18" xpath="/Presentacion/ListadoSolicitud/ProgramaIIA/ObjetivosProgramaII.A/Objetivo" xmlDataType="string"/>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5000000}" name="Tabla57" displayName="Tabla57" ref="Q13:Q22" tableType="xml" totalsRowShown="0" headerRowDxfId="326" dataDxfId="325">
  <autoFilter ref="Q13:Q22" xr:uid="{00000000-0009-0000-0100-000039000000}"/>
  <tableColumns count="1">
    <tableColumn id="1" xr3:uid="{00000000-0010-0000-0500-000001000000}" uniqueName="Objetivo" name="Objetivo" dataDxfId="324">
      <calculatedColumnFormula>IF('DATOS GENERALES'!$AH578,'DATOS GENERALES'!$C578,"")</calculatedColumnFormula>
      <xmlColumnPr mapId="18" xpath="/Presentacion/ListadoSolicitud/ProgramaIIB/ObjetivosProgramaII.B/Objetivo" xmlDataType="string"/>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9" xr:uid="{00000000-000C-0000-FFFF-FFFFAE000000}" name="Tabla599" displayName="Tabla599" ref="A6:BS11" tableType="xml" totalsRowShown="0" headerRowDxfId="323" dataDxfId="322" tableBorderDxfId="321">
  <autoFilter ref="A6:BS11" xr:uid="{00000000-0009-0000-0100-000057020000}"/>
  <tableColumns count="71">
    <tableColumn id="1" xr3:uid="{00000000-0010-0000-AE00-000001000000}" uniqueName="NumeroSolicitante" name="NumeroSolicitante" dataDxfId="320">
      <xmlColumnPr mapId="18" xpath="/Presentacion/Solicitantes/Agrupacion/DatosAgrupacion/NumeroSolicitante" xmlDataType="string"/>
    </tableColumn>
    <tableColumn id="2" xr3:uid="{00000000-0010-0000-AE00-000002000000}" uniqueName="Personalidad" name="Personalidad" dataDxfId="319">
      <xmlColumnPr mapId="18" xpath="/Presentacion/Solicitantes/Agrupacion/DatosAgrupacion/Personalidad" xmlDataType="string"/>
    </tableColumn>
    <tableColumn id="3" xr3:uid="{00000000-0010-0000-AE00-000003000000}" uniqueName="NifCif" name="NifCif" dataDxfId="318">
      <xmlColumnPr mapId="18" xpath="/Presentacion/Solicitantes/Agrupacion/DatosAgrupacion/NifCif" xmlDataType="string"/>
    </tableColumn>
    <tableColumn id="4" xr3:uid="{00000000-0010-0000-AE00-000004000000}" uniqueName="RazonSocialEntidad" name="RazonSocialNombreApellidos" dataDxfId="317">
      <xmlColumnPr mapId="18" xpath="/Presentacion/Solicitantes/Agrupacion/DatosAgrupacion/RazonSocialEntidad" xmlDataType="string"/>
    </tableColumn>
    <tableColumn id="5" xr3:uid="{00000000-0010-0000-AE00-000005000000}" uniqueName="NifRepresentante" name="NifRepresentante" dataDxfId="316">
      <xmlColumnPr mapId="18" xpath="/Presentacion/Solicitantes/Agrupacion/DatosAgrupacion/NifRepresentante" xmlDataType="string"/>
    </tableColumn>
    <tableColumn id="6" xr3:uid="{00000000-0010-0000-AE00-000006000000}" uniqueName="NombreRepresentante" name="NombreRepresentante" dataDxfId="315">
      <xmlColumnPr mapId="18" xpath="/Presentacion/Solicitantes/Agrupacion/DatosAgrupacion/NombreRepresentante" xmlDataType="string"/>
    </tableColumn>
    <tableColumn id="7" xr3:uid="{00000000-0010-0000-AE00-000007000000}" uniqueName="PrimerApellidoRepresentante" name="PrimerApellidoRepresentante" dataDxfId="314">
      <xmlColumnPr mapId="18" xpath="/Presentacion/Solicitantes/Agrupacion/DatosAgrupacion/PrimerApellidoRepresentante" xmlDataType="string"/>
    </tableColumn>
    <tableColumn id="8" xr3:uid="{00000000-0010-0000-AE00-000008000000}" uniqueName="SegundoApellidoRepresentante" name="SegundoApellidoRepresentante" dataDxfId="313">
      <xmlColumnPr mapId="18" xpath="/Presentacion/Solicitantes/Agrupacion/DatosAgrupacion/SegundoApellidoRepresentante" xmlDataType="string"/>
    </tableColumn>
    <tableColumn id="9" xr3:uid="{00000000-0010-0000-AE00-000009000000}" uniqueName="CallePlaza" name="CallePlaza" dataDxfId="312">
      <xmlColumnPr mapId="18" xpath="/Presentacion/Solicitantes/Agrupacion/DatosAgrupacion/CallePlaza" xmlDataType="string"/>
    </tableColumn>
    <tableColumn id="10" xr3:uid="{00000000-0010-0000-AE00-00000A000000}" uniqueName="Municipio" name="CiudadMunicipio" dataDxfId="311">
      <xmlColumnPr mapId="18" xpath="/Presentacion/Solicitantes/Agrupacion/DatosAgrupacion/Municipio" xmlDataType="string"/>
    </tableColumn>
    <tableColumn id="11" xr3:uid="{00000000-0010-0000-AE00-00000B000000}" uniqueName="Provincia" name="Provincia" dataDxfId="310">
      <xmlColumnPr mapId="18" xpath="/Presentacion/Solicitantes/Agrupacion/DatosAgrupacion/Provincia" xmlDataType="string"/>
    </tableColumn>
    <tableColumn id="12" xr3:uid="{00000000-0010-0000-AE00-00000C000000}" uniqueName="CodigoPostal" name="CodigoPostal" dataDxfId="309">
      <xmlColumnPr mapId="18" xpath="/Presentacion/Solicitantes/Agrupacion/DatosAgrupacion/CodigoPostal" xmlDataType="string"/>
    </tableColumn>
    <tableColumn id="13" xr3:uid="{00000000-0010-0000-AE00-00000D000000}" uniqueName="ComunidadAutonoma" name="ComunidadAutonoma" dataDxfId="308">
      <xmlColumnPr mapId="18" xpath="/Presentacion/Solicitantes/Agrupacion/DatosAgrupacion/ComunidadAutonoma" xmlDataType="string"/>
    </tableColumn>
    <tableColumn id="14" xr3:uid="{00000000-0010-0000-AE00-00000E000000}" uniqueName="Pais" name="Pais" dataDxfId="307">
      <xmlColumnPr mapId="18" xpath="/Presentacion/Solicitantes/Agrupacion/DatosAgrupacion/Pais" xmlDataType="string"/>
    </tableColumn>
    <tableColumn id="15" xr3:uid="{00000000-0010-0000-AE00-00000F000000}" uniqueName="Telefono" name="Telefono" dataDxfId="306">
      <xmlColumnPr mapId="18" xpath="/Presentacion/Solicitantes/Agrupacion/DatosAgrupacion/Telefono" xmlDataType="string"/>
    </tableColumn>
    <tableColumn id="16" xr3:uid="{00000000-0010-0000-AE00-000010000000}" uniqueName="CorreoElectronico" name="CorreoElectronico" dataDxfId="305">
      <xmlColumnPr mapId="18" xpath="/Presentacion/Solicitantes/Agrupacion/DatosAgrupacion/CorreoElectronico" xmlDataType="string"/>
    </tableColumn>
    <tableColumn id="17" xr3:uid="{00000000-0010-0000-AE00-000011000000}" uniqueName="PaginaWeb" name="PaginaWeb" dataDxfId="304">
      <xmlColumnPr mapId="18" xpath="/Presentacion/Solicitantes/Agrupacion/DatosAgrupacion/PaginaWeb" xmlDataType="string"/>
    </tableColumn>
    <tableColumn id="18" xr3:uid="{00000000-0010-0000-AE00-000012000000}" uniqueName="Entidad" name="Entidad" dataDxfId="303">
      <xmlColumnPr mapId="18" xpath="/Presentacion/Solicitantes/Agrupacion/DatosAgrupacion/Entidad" xmlDataType="string"/>
    </tableColumn>
    <tableColumn id="19" xr3:uid="{00000000-0010-0000-AE00-000013000000}" uniqueName="TipoEntidadMAPA" name="TipoEntidadMAPA" dataDxfId="302">
      <xmlColumnPr mapId="18" xpath="/Presentacion/Solicitantes/Agrupacion/DatosAgrupacion/TipoEntidadMAPA" xmlDataType="string"/>
    </tableColumn>
    <tableColumn id="20" xr3:uid="{00000000-0010-0000-AE00-000014000000}" uniqueName="ExencionIVA" name="ExencionIVA" dataDxfId="301">
      <xmlColumnPr mapId="18" xpath="/Presentacion/Solicitantes/Agrupacion/DatosAgrupacion/ExencionIVA" xmlDataType="string"/>
    </tableColumn>
    <tableColumn id="21" xr3:uid="{00000000-0010-0000-AE00-000015000000}" uniqueName="OtrasCaracteristicas" name="OtrasCaracteristicas" dataDxfId="300">
      <xmlColumnPr mapId="18" xpath="/Presentacion/Solicitantes/Agrupacion/DatosAgrupacion/OtrasCaracteristicas" xmlDataType="string"/>
    </tableColumn>
    <tableColumn id="22" xr3:uid="{00000000-0010-0000-AE00-000016000000}" uniqueName="AmbitoActuacionNacional" name="AmbitoActuacionNacional" dataDxfId="299">
      <xmlColumnPr mapId="18" xpath="/Presentacion/Solicitantes/Agrupacion/DatosAgrupacion/AmbitoActuacionNacional" xmlDataType="string"/>
    </tableColumn>
    <tableColumn id="23" xr3:uid="{00000000-0010-0000-AE00-000017000000}" uniqueName="AmbitoAgrarioForestal" name="AmbitoAgrarioForestal" dataDxfId="298">
      <xmlColumnPr mapId="18" xpath="/Presentacion/Solicitantes/Agrupacion/DatosAgrupacion/AmbitoAgrarioForestal" xmlDataType="string"/>
    </tableColumn>
    <tableColumn id="24" xr3:uid="{00000000-0010-0000-AE00-000018000000}" uniqueName="CCAA" name="CCAA" dataDxfId="297">
      <xmlColumnPr mapId="18" xpath="/Presentacion/Solicitantes/Agrupacion/DatosAgrupacion/CCAA" xmlDataType="string"/>
    </tableColumn>
    <tableColumn id="25" xr3:uid="{00000000-0010-0000-AE00-000019000000}" uniqueName="Provincias" name="Provincias" dataDxfId="296">
      <xmlColumnPr mapId="18" xpath="/Presentacion/Solicitantes/Agrupacion/DatosAgrupacion/Provincias" xmlDataType="string"/>
    </tableColumn>
    <tableColumn id="26" xr3:uid="{00000000-0010-0000-AE00-00001A000000}" uniqueName="CostesIndirectosP.I.A" name="CostesIndirectosP.I.A" dataDxfId="295">
      <xmlColumnPr mapId="18" xpath="/Presentacion/Solicitantes/Agrupacion/DatosAgrupacion/CostesIndirectosP.I.A" xmlDataType="decimal"/>
    </tableColumn>
    <tableColumn id="27" xr3:uid="{00000000-0010-0000-AE00-00001B000000}" uniqueName="CostesIndirectosP.I.B" name="CostesIndirectosP.I.B" dataDxfId="294">
      <xmlColumnPr mapId="18" xpath="/Presentacion/Solicitantes/Agrupacion/DatosAgrupacion/CostesIndirectosP.I.B" xmlDataType="decimal"/>
    </tableColumn>
    <tableColumn id="28" xr3:uid="{00000000-0010-0000-AE00-00001C000000}" uniqueName="CostesIndirectosP.I.C.1" name="CostesIndirectosP.I.C.1" dataDxfId="293">
      <xmlColumnPr mapId="18" xpath="/Presentacion/Solicitantes/Agrupacion/DatosAgrupacion/CostesIndirectosP.I.C.1" xmlDataType="decimal"/>
    </tableColumn>
    <tableColumn id="29" xr3:uid="{00000000-0010-0000-AE00-00001D000000}" uniqueName="CostesIndirectosP.I.C.2" name="CostesIndirectosP.I.C.2" dataDxfId="292">
      <xmlColumnPr mapId="18" xpath="/Presentacion/Solicitantes/Agrupacion/DatosAgrupacion/CostesIndirectosP.I.C.2" xmlDataType="decimal"/>
    </tableColumn>
    <tableColumn id="30" xr3:uid="{00000000-0010-0000-AE00-00001E000000}" uniqueName="CostesIndirectosP.II.A" name="CostesIndirectosP.II.A" dataDxfId="291">
      <xmlColumnPr mapId="18" xpath="/Presentacion/Solicitantes/Agrupacion/DatosAgrupacion/CostesIndirectosP.II.A" xmlDataType="decimal"/>
    </tableColumn>
    <tableColumn id="31" xr3:uid="{00000000-0010-0000-AE00-00001F000000}" uniqueName="CostesIndirectosP.II.B" name="CostesIndirectosP.II.B">
      <xmlColumnPr mapId="18" xpath="/Presentacion/Solicitantes/Agrupacion/DatosAgrupacion/CostesIndirectosP.II.B" xmlDataType="decimal"/>
    </tableColumn>
    <tableColumn id="32" xr3:uid="{00000000-0010-0000-AE00-000020000000}" uniqueName="TotalSubvencionP.I.A" name="TotalSubvencionP.I.A" dataDxfId="290">
      <xmlColumnPr mapId="18" xpath="/Presentacion/Solicitantes/Agrupacion/DatosAgrupacion/TotalSubvencionP.I.A" xmlDataType="decimal"/>
    </tableColumn>
    <tableColumn id="33" xr3:uid="{00000000-0010-0000-AE00-000021000000}" uniqueName="TotalSubvencionP.I.B" name="TotalSubvencionP.I.B">
      <xmlColumnPr mapId="18" xpath="/Presentacion/Solicitantes/Agrupacion/DatosAgrupacion/TotalSubvencionP.I.B" xmlDataType="decimal"/>
    </tableColumn>
    <tableColumn id="34" xr3:uid="{00000000-0010-0000-AE00-000022000000}" uniqueName="TotalSubvencionP.I.C.1" name="TotalSubvencionP.I.C.1">
      <xmlColumnPr mapId="18" xpath="/Presentacion/Solicitantes/Agrupacion/DatosAgrupacion/TotalSubvencionP.I.C.1" xmlDataType="decimal"/>
    </tableColumn>
    <tableColumn id="35" xr3:uid="{00000000-0010-0000-AE00-000023000000}" uniqueName="TotalSubvencionP.I.C.2" name="TotalSubvencionP.I.C.2">
      <xmlColumnPr mapId="18" xpath="/Presentacion/Solicitantes/Agrupacion/DatosAgrupacion/TotalSubvencionP.I.C.2" xmlDataType="decimal"/>
    </tableColumn>
    <tableColumn id="36" xr3:uid="{00000000-0010-0000-AE00-000024000000}" uniqueName="TotalSubvencionP.II.A" name="TotalSubvencionP.II.A" dataDxfId="289">
      <xmlColumnPr mapId="18" xpath="/Presentacion/Solicitantes/Agrupacion/DatosAgrupacion/TotalSubvencionP.II.A" xmlDataType="decimal"/>
    </tableColumn>
    <tableColumn id="37" xr3:uid="{00000000-0010-0000-AE00-000025000000}" uniqueName="TotalSubvencionP.II.B" name="TotalSubvencionP.II.B" dataDxfId="288">
      <xmlColumnPr mapId="18" xpath="/Presentacion/Solicitantes/Agrupacion/DatosAgrupacion/TotalSubvencionP.II.B" xmlDataType="decimal"/>
    </tableColumn>
    <tableColumn id="38" xr3:uid="{00000000-0010-0000-AE00-000026000000}" uniqueName="TotalFondosPropiosP.I.A" name="TotalFondosPropiosP.I.A" dataDxfId="287">
      <xmlColumnPr mapId="18" xpath="/Presentacion/Solicitantes/Agrupacion/DatosAgrupacion/TotalFondosPropiosP.I.A" xmlDataType="decimal"/>
    </tableColumn>
    <tableColumn id="39" xr3:uid="{00000000-0010-0000-AE00-000027000000}" uniqueName="TotalFondosPropiosP.I.B" name="TotalFondosPropiosP.I.B" dataDxfId="286">
      <xmlColumnPr mapId="18" xpath="/Presentacion/Solicitantes/Agrupacion/DatosAgrupacion/TotalFondosPropiosP.I.B" xmlDataType="decimal"/>
    </tableColumn>
    <tableColumn id="40" xr3:uid="{00000000-0010-0000-AE00-000028000000}" uniqueName="TotalFondosPropiosP.I.C.1" name="TotalFondosPropiosP.I.C.1" dataDxfId="285">
      <xmlColumnPr mapId="18" xpath="/Presentacion/Solicitantes/Agrupacion/DatosAgrupacion/TotalFondosPropiosP.I.C.1" xmlDataType="decimal"/>
    </tableColumn>
    <tableColumn id="41" xr3:uid="{00000000-0010-0000-AE00-000029000000}" uniqueName="TotalFondosPropiosP.I.C.2" name="TotalFondosPropiosP.I.C.2" dataDxfId="284">
      <xmlColumnPr mapId="18" xpath="/Presentacion/Solicitantes/Agrupacion/DatosAgrupacion/TotalFondosPropiosP.I.C.2" xmlDataType="decimal"/>
    </tableColumn>
    <tableColumn id="42" xr3:uid="{00000000-0010-0000-AE00-00002A000000}" uniqueName="TotalFondosPropiosP.II.A" name="TotalFondosPropiosP.II.A" dataDxfId="283">
      <xmlColumnPr mapId="18" xpath="/Presentacion/Solicitantes/Agrupacion/DatosAgrupacion/TotalFondosPropiosP.II.A" xmlDataType="decimal"/>
    </tableColumn>
    <tableColumn id="43" xr3:uid="{00000000-0010-0000-AE00-00002B000000}" uniqueName="TotalFondosPropiosP.II.B" name="TotalFondosPropiosP.II.B" dataDxfId="282">
      <xmlColumnPr mapId="18" xpath="/Presentacion/Solicitantes/Agrupacion/DatosAgrupacion/TotalFondosPropiosP.II.B" xmlDataType="decimal"/>
    </tableColumn>
    <tableColumn id="44" xr3:uid="{00000000-0010-0000-AE00-00002C000000}" uniqueName="TotalPresupuestadoP.I.A" name="TotalprespuestadoP.I.A" dataDxfId="281">
      <xmlColumnPr mapId="18" xpath="/Presentacion/Solicitantes/Agrupacion/DatosAgrupacion/TotalPresupuestadoP.I.A" xmlDataType="decimal"/>
    </tableColumn>
    <tableColumn id="45" xr3:uid="{00000000-0010-0000-AE00-00002D000000}" uniqueName="TotalPresupuestadoP.I.B" name="TotalprespuestadoP.I.B" dataDxfId="280">
      <xmlColumnPr mapId="18" xpath="/Presentacion/Solicitantes/Agrupacion/DatosAgrupacion/TotalPresupuestadoP.I.B" xmlDataType="decimal"/>
    </tableColumn>
    <tableColumn id="46" xr3:uid="{00000000-0010-0000-AE00-00002E000000}" uniqueName="TotalPresupuestadoP.I.C.1" name="TotalprespuestadoP.I.C.1" dataDxfId="279">
      <xmlColumnPr mapId="18" xpath="/Presentacion/Solicitantes/Agrupacion/DatosAgrupacion/TotalPresupuestadoP.I.C.1" xmlDataType="decimal"/>
    </tableColumn>
    <tableColumn id="47" xr3:uid="{00000000-0010-0000-AE00-00002F000000}" uniqueName="TotalPresupuestadoP.I.C.2" name="TotalprespuestadoP.I.C.2" dataDxfId="278">
      <xmlColumnPr mapId="18" xpath="/Presentacion/Solicitantes/Agrupacion/DatosAgrupacion/TotalPresupuestadoP.I.C.2" xmlDataType="decimal"/>
    </tableColumn>
    <tableColumn id="48" xr3:uid="{00000000-0010-0000-AE00-000030000000}" uniqueName="TotalPresupuestadoP.II.A" name="TotalprespuestadoP.II.A" dataDxfId="277">
      <xmlColumnPr mapId="18" xpath="/Presentacion/Solicitantes/Agrupacion/DatosAgrupacion/TotalPresupuestadoP.II.A" xmlDataType="decimal"/>
    </tableColumn>
    <tableColumn id="49" xr3:uid="{00000000-0010-0000-AE00-000031000000}" uniqueName="TotalPresupuestadoP.II.B" name="TotalprespuestadoP.II.B" dataDxfId="276">
      <xmlColumnPr mapId="18" xpath="/Presentacion/Solicitantes/Agrupacion/DatosAgrupacion/TotalPresupuestadoP.II.B" xmlDataType="decimal"/>
    </tableColumn>
    <tableColumn id="50" xr3:uid="{00000000-0010-0000-AE00-000032000000}" uniqueName="ImporteSubvencion1P.I.A" name="ImporteSubvencion1P.I.A" dataDxfId="275">
      <xmlColumnPr mapId="18" xpath="/Presentacion/Solicitantes/Agrupacion/DatosAgrupacion/ImporteSubvencion1P.I.A" xmlDataType="decimal"/>
    </tableColumn>
    <tableColumn id="51" xr3:uid="{00000000-0010-0000-AE00-000033000000}" uniqueName="ImporteSubvencion1P.I.B" name="ImporteSubvencion1P.I.B" dataDxfId="274">
      <xmlColumnPr mapId="18" xpath="/Presentacion/Solicitantes/Agrupacion/DatosAgrupacion/ImporteSubvencion1P.I.B" xmlDataType="decimal"/>
    </tableColumn>
    <tableColumn id="52" xr3:uid="{00000000-0010-0000-AE00-000034000000}" uniqueName="ImporteSubvencion1P.I.C.1" name="ImporteSubvencion1P.I.C.1" dataDxfId="273">
      <xmlColumnPr mapId="18" xpath="/Presentacion/Solicitantes/Agrupacion/DatosAgrupacion/ImporteSubvencion1P.I.C.1" xmlDataType="decimal"/>
    </tableColumn>
    <tableColumn id="53" xr3:uid="{00000000-0010-0000-AE00-000035000000}" uniqueName="ImporteSubvencion1P.I.C.2" name="ImporteSubvencion1P.I.C.2" dataDxfId="272">
      <xmlColumnPr mapId="18" xpath="/Presentacion/Solicitantes/Agrupacion/DatosAgrupacion/ImporteSubvencion1P.I.C.2" xmlDataType="decimal"/>
    </tableColumn>
    <tableColumn id="54" xr3:uid="{00000000-0010-0000-AE00-000036000000}" uniqueName="ImporteSubvencion1P.II.A" name="ImporteSubvencion1P.II.A" dataDxfId="271">
      <xmlColumnPr mapId="18" xpath="/Presentacion/Solicitantes/Agrupacion/DatosAgrupacion/ImporteSubvencion1P.II.A" xmlDataType="decimal"/>
    </tableColumn>
    <tableColumn id="55" xr3:uid="{00000000-0010-0000-AE00-000037000000}" uniqueName="ImporteSubvencion1P.II.B" name="ImporteSubvencion1P.II.B" dataDxfId="270">
      <xmlColumnPr mapId="18" xpath="/Presentacion/Solicitantes/Agrupacion/DatosAgrupacion/ImporteSubvencion1P.II.B" xmlDataType="decimal"/>
    </tableColumn>
    <tableColumn id="56" xr3:uid="{00000000-0010-0000-AE00-000038000000}" uniqueName="ImporteSubvencion2P.I.A" name="ImporteSubvencion2P.I.A" dataDxfId="269">
      <xmlColumnPr mapId="18" xpath="/Presentacion/Solicitantes/Agrupacion/DatosAgrupacion/ImporteSubvencion2P.I.A" xmlDataType="decimal"/>
    </tableColumn>
    <tableColumn id="57" xr3:uid="{00000000-0010-0000-AE00-000039000000}" uniqueName="ImporteSubvencion2P.I.B" name="ImporteSubvencion2P.I.B" dataDxfId="268">
      <xmlColumnPr mapId="18" xpath="/Presentacion/Solicitantes/Agrupacion/DatosAgrupacion/ImporteSubvencion2P.I.B" xmlDataType="decimal"/>
    </tableColumn>
    <tableColumn id="58" xr3:uid="{00000000-0010-0000-AE00-00003A000000}" uniqueName="ImporteSubvencion2P.I.C.1" name="ImporteSubvencion2P.I.C.1" dataDxfId="267">
      <xmlColumnPr mapId="18" xpath="/Presentacion/Solicitantes/Agrupacion/DatosAgrupacion/ImporteSubvencion2P.I.C.1" xmlDataType="decimal"/>
    </tableColumn>
    <tableColumn id="59" xr3:uid="{00000000-0010-0000-AE00-00003B000000}" uniqueName="ImporteSubvencion2P.I.C.2" name="ImporteSubvencion2P.I.C.2" dataDxfId="266">
      <xmlColumnPr mapId="18" xpath="/Presentacion/Solicitantes/Agrupacion/DatosAgrupacion/ImporteSubvencion2P.I.C.2" xmlDataType="decimal"/>
    </tableColumn>
    <tableColumn id="60" xr3:uid="{00000000-0010-0000-AE00-00003C000000}" uniqueName="ImporteSubvencion2P.II.A" name="ImporteSubvencion2P.II.A" dataDxfId="265">
      <xmlColumnPr mapId="18" xpath="/Presentacion/Solicitantes/Agrupacion/DatosAgrupacion/ImporteSubvencion2P.II.A" xmlDataType="decimal"/>
    </tableColumn>
    <tableColumn id="61" xr3:uid="{00000000-0010-0000-AE00-00003D000000}" uniqueName="ImporteSubvencion2P.II.B" name="ImporteSubvencion2P.II.B" dataDxfId="264">
      <xmlColumnPr mapId="18" xpath="/Presentacion/Solicitantes/Agrupacion/DatosAgrupacion/ImporteSubvencion2P.II.B" xmlDataType="decimal"/>
    </tableColumn>
    <tableColumn id="62" xr3:uid="{00000000-0010-0000-AE00-00003E000000}" uniqueName="ImporteSubcontratacionP.I.A" name="ImporteSubcontratacionP.I.A" dataDxfId="263">
      <xmlColumnPr mapId="18" xpath="/Presentacion/Solicitantes/Agrupacion/DatosAgrupacion/ImporteSubcontratacionP.I.A" xmlDataType="decimal"/>
    </tableColumn>
    <tableColumn id="63" xr3:uid="{00000000-0010-0000-AE00-00003F000000}" uniqueName="ImporteSubcontratacionP.I.B" name="ImporteSubcontratacionP.I.B" dataDxfId="262">
      <xmlColumnPr mapId="18" xpath="/Presentacion/Solicitantes/Agrupacion/DatosAgrupacion/ImporteSubcontratacionP.I.B" xmlDataType="decimal"/>
    </tableColumn>
    <tableColumn id="64" xr3:uid="{00000000-0010-0000-AE00-000040000000}" uniqueName="ImporteSubcontratacionP.I.C.1" name="ImporteSubcontratacionP.I.C.1" dataDxfId="261">
      <xmlColumnPr mapId="18" xpath="/Presentacion/Solicitantes/Agrupacion/DatosAgrupacion/ImporteSubcontratacionP.I.C.1" xmlDataType="decimal"/>
    </tableColumn>
    <tableColumn id="65" xr3:uid="{00000000-0010-0000-AE00-000041000000}" uniqueName="ImporteSubcontratacionP.I.C.2" name="ImporteSubcontratacionP.I.C.2" dataDxfId="260">
      <xmlColumnPr mapId="18" xpath="/Presentacion/Solicitantes/Agrupacion/DatosAgrupacion/ImporteSubcontratacionP.I.C.2" xmlDataType="decimal"/>
    </tableColumn>
    <tableColumn id="66" xr3:uid="{00000000-0010-0000-AE00-000042000000}" uniqueName="ImporteSubcontratacionP.II.A" name="ImporteSubcontratacionP.II.A" dataDxfId="259">
      <xmlColumnPr mapId="18" xpath="/Presentacion/Solicitantes/Agrupacion/DatosAgrupacion/ImporteSubcontratacionP.II.A" xmlDataType="decimal"/>
    </tableColumn>
    <tableColumn id="67" xr3:uid="{00000000-0010-0000-AE00-000043000000}" uniqueName="ImporteSubcontratacionP.II.B" name="ImporteSubcontratacionP.II.B" dataDxfId="258">
      <xmlColumnPr mapId="18" xpath="/Presentacion/Solicitantes/Agrupacion/DatosAgrupacion/ImporteSubcontratacionP.II.B" xmlDataType="decimal"/>
    </tableColumn>
    <tableColumn id="68" xr3:uid="{00000000-0010-0000-AE00-000044000000}" uniqueName="ImporteInversionesProductivasP.I.B" name="ImporteBienesInventariablesP.I.B" dataDxfId="257">
      <xmlColumnPr mapId="18" xpath="/Presentacion/Solicitantes/Agrupacion/DatosAgrupacion/ImporteInversionesProductivasP.I.B" xmlDataType="decimal"/>
    </tableColumn>
    <tableColumn id="69" xr3:uid="{00000000-0010-0000-AE00-000045000000}" uniqueName="ImporteInversionesNoProductivasP.I.B" name="ImporteOtrasInversionesP.I.B" dataDxfId="256">
      <xmlColumnPr mapId="18" xpath="/Presentacion/Solicitantes/Agrupacion/DatosAgrupacion/ImporteInversionesNoProductivasP.I.B" xmlDataType="decimal"/>
    </tableColumn>
    <tableColumn id="70" xr3:uid="{00000000-0010-0000-AE00-000046000000}" uniqueName="ImporteInversionesProductivasP.II.B" name="ImporteBienesInventariablesP.II.B" dataDxfId="255">
      <xmlColumnPr mapId="18" xpath="/Presentacion/Solicitantes/Agrupacion/DatosAgrupacion/ImporteInversionesProductivasP.II.B" xmlDataType="decimal"/>
    </tableColumn>
    <tableColumn id="71" xr3:uid="{00000000-0010-0000-AE00-000047000000}" uniqueName="ImporteInversionesNoProductivasP.II.B" name="ImporteOtrasInversionesP.II.B" dataDxfId="254">
      <xmlColumnPr mapId="18" xpath="/Presentacion/Solicitantes/Agrupacion/DatosAgrupacion/ImporteInversionesNoProductivasP.II.B" xmlDataType="decimal"/>
    </tableColumn>
  </tableColumns>
  <tableStyleInfo name="TableStyleMedium2"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00000000-000C-0000-FFFF-FFFF06000000}" r="B1" connectionId="0">
    <xmlCellPr id="1" xr6:uid="{00000000-0010-0000-0600-000001000000}" uniqueName="ProgramaTematico">
      <xmlPr mapId="18" xpath="/Presentacion/ListadoSolicitud/ProgramaIA/ProgramaTematico" xmlDataType="string"/>
    </xmlCellPr>
  </singleXmlCell>
  <singleXmlCell id="2" xr6:uid="{00000000-000C-0000-FFFF-FFFF07000000}" r="B2" connectionId="0">
    <xmlCellPr id="1" xr6:uid="{00000000-0010-0000-0700-000001000000}" uniqueName="TipoSolicitud">
      <xmlPr mapId="18" xpath="/Presentacion/ListadoSolicitud/ProgramaIA/TipoSolicitud" xmlDataType="string"/>
    </xmlCellPr>
  </singleXmlCell>
  <singleXmlCell id="3" xr6:uid="{00000000-000C-0000-FFFF-FFFF08000000}" r="B3" connectionId="0">
    <xmlCellPr id="1" xr6:uid="{00000000-0010-0000-0800-000001000000}" uniqueName="TipoSolicitante">
      <xmlPr mapId="18" xpath="/Presentacion/ListadoSolicitud/ProgramaIA/TipoSolicitante" xmlDataType="string"/>
    </xmlCellPr>
  </singleXmlCell>
  <singleXmlCell id="4" xr6:uid="{00000000-000C-0000-FFFF-FFFF09000000}" r="B4" connectionId="0">
    <xmlCellPr id="1" xr6:uid="{00000000-0010-0000-0900-000001000000}" uniqueName="NombreEntidad">
      <xmlPr mapId="18" xpath="/Presentacion/ListadoSolicitud/ProgramaIA/NombreEntidad" xmlDataType="string"/>
    </xmlCellPr>
  </singleXmlCell>
  <singleXmlCell id="5" xr6:uid="{00000000-000C-0000-FFFF-FFFF0A000000}" r="B5" connectionId="0">
    <xmlCellPr id="1" xr6:uid="{00000000-0010-0000-0A00-000001000000}" uniqueName="NombreAgrupacionSolicitante">
      <xmlPr mapId="18" xpath="/Presentacion/ListadoSolicitud/ProgramaIA/NombreAgrupacionSolicitante" xmlDataType="string"/>
    </xmlCellPr>
  </singleXmlCell>
  <singleXmlCell id="6" xr6:uid="{00000000-000C-0000-FFFF-FFFF0B000000}" r="B6" connectionId="0">
    <xmlCellPr id="1" xr6:uid="{00000000-0010-0000-0B00-000001000000}" uniqueName="NombreRepresentanteEntidad">
      <xmlPr mapId="18" xpath="/Presentacion/ListadoSolicitud/ProgramaIA/NombreRepresentanteEntidad" xmlDataType="string"/>
    </xmlCellPr>
  </singleXmlCell>
  <singleXmlCell id="7" xr6:uid="{00000000-000C-0000-FFFF-FFFF0C000000}" r="B7" connectionId="0">
    <xmlCellPr id="1" xr6:uid="{00000000-0010-0000-0C00-000001000000}" uniqueName="NombreRepresentanteAgrupacion">
      <xmlPr mapId="18" xpath="/Presentacion/ListadoSolicitud/ProgramaIA/NombreRepresentanteAgrupacion" xmlDataType="string"/>
    </xmlCellPr>
  </singleXmlCell>
  <singleXmlCell id="8" xr6:uid="{00000000-000C-0000-FFFF-FFFF0D000000}" r="B8" connectionId="0">
    <xmlCellPr id="1" xr6:uid="{00000000-0010-0000-0D00-000001000000}" uniqueName="TituloPropuestaI.A">
      <xmlPr mapId="18" xpath="/Presentacion/ListadoSolicitud/ProgramaIA/TituloPropuestaI.A" xmlDataType="string"/>
    </xmlCellPr>
  </singleXmlCell>
  <singleXmlCell id="9" xr6:uid="{00000000-000C-0000-FFFF-FFFF0E000000}" r="B9" connectionId="0">
    <xmlCellPr id="1" xr6:uid="{00000000-0010-0000-0E00-000001000000}" uniqueName="ResumenI.A">
      <xmlPr mapId="18" xpath="/Presentacion/ListadoSolicitud/ProgramaIA/ResumenI.A" xmlDataType="string"/>
    </xmlCellPr>
  </singleXmlCell>
  <singleXmlCell id="10" xr6:uid="{00000000-000C-0000-FFFF-FFFF0F000000}" r="B10" connectionId="0">
    <xmlCellPr id="1" xr6:uid="{00000000-0010-0000-0F00-000001000000}" uniqueName="ProductoObjetivo">
      <xmlPr mapId="18" xpath="/Presentacion/ListadoSolicitud/ProgramaIA/ProductoObjetivo" xmlDataType="string"/>
    </xmlCellPr>
  </singleXmlCell>
  <singleXmlCell id="11" xr6:uid="{00000000-000C-0000-FFFF-FFFF10000000}" r="B11" connectionId="0">
    <xmlCellPr id="1" xr6:uid="{00000000-0010-0000-1000-000001000000}" uniqueName="TipoProducto">
      <xmlPr mapId="18" xpath="/Presentacion/ListadoSolicitud/ProgramaIA/TipoProducto" xmlDataType="string"/>
    </xmlCellPr>
  </singleXmlCell>
  <singleXmlCell id="12" xr6:uid="{00000000-000C-0000-FFFF-FFFF11000000}" r="B12" connectionId="0">
    <xmlCellPr id="1" xr6:uid="{00000000-0010-0000-1100-000001000000}" uniqueName="ObjetivoPrincipalI.A">
      <xmlPr mapId="18" xpath="/Presentacion/ListadoSolicitud/ProgramaIA/ObjetivoPrincipalI.A" xmlDataType="string"/>
    </xmlCellPr>
  </singleXmlCell>
  <singleXmlCell id="13" xr6:uid="{00000000-000C-0000-FFFF-FFFF12000000}" r="B23" connectionId="0">
    <xmlCellPr id="1" xr6:uid="{00000000-0010-0000-1200-000001000000}" uniqueName="AreaTematicaPrincipalI.A">
      <xmlPr mapId="18" xpath="/Presentacion/ListadoSolicitud/ProgramaIA/AreaTematicaPrincipalI.A" xmlDataType="string"/>
    </xmlCellPr>
  </singleXmlCell>
  <singleXmlCell id="14" xr6:uid="{00000000-000C-0000-FFFF-FFFF13000000}" r="B24" connectionId="0">
    <xmlCellPr id="1" xr6:uid="{00000000-0010-0000-1300-000001000000}" uniqueName="AreaTematicaPrincipalI.A1.1">
      <xmlPr mapId="18" xpath="/Presentacion/ListadoSolicitud/ProgramaIA/AreaTematicaPrincipalI.A1.1" xmlDataType="string"/>
    </xmlCellPr>
  </singleXmlCell>
  <singleXmlCell id="15" xr6:uid="{00000000-000C-0000-FFFF-FFFF14000000}" r="B25" connectionId="0">
    <xmlCellPr id="1" xr6:uid="{00000000-0010-0000-1400-000001000000}" uniqueName="AreaTematicaSecundariaI.A">
      <xmlPr mapId="18" xpath="/Presentacion/ListadoSolicitud/ProgramaIA/AreaTematicaSecundariaI.A" xmlDataType="string"/>
    </xmlCellPr>
  </singleXmlCell>
  <singleXmlCell id="16" xr6:uid="{00000000-000C-0000-FFFF-FFFF15000000}" r="B26" connectionId="0">
    <xmlCellPr id="1" xr6:uid="{00000000-0010-0000-1500-000001000000}" uniqueName="AreaTematicaSecundariaI.A1.1">
      <xmlPr mapId="18" xpath="/Presentacion/ListadoSolicitud/ProgramaIA/AreaTematicaSecundariaI.A1.1" xmlDataType="string"/>
    </xmlCellPr>
  </singleXmlCell>
  <singleXmlCell id="17" xr6:uid="{00000000-000C-0000-FFFF-FFFF16000000}" r="B27" connectionId="0">
    <xmlCellPr id="1" xr6:uid="{00000000-0010-0000-1600-000001000000}" uniqueName="CCAAI.A">
      <xmlPr mapId="18" xpath="/Presentacion/ListadoSolicitud/ProgramaIA/CCAAI.A" xmlDataType="string"/>
    </xmlCellPr>
  </singleXmlCell>
  <singleXmlCell id="18" xr6:uid="{00000000-000C-0000-FFFF-FFFF17000000}" r="B28" connectionId="0">
    <xmlCellPr id="1" xr6:uid="{00000000-0010-0000-1700-000001000000}" uniqueName="ProvinciasI.A">
      <xmlPr mapId="18" xpath="/Presentacion/ListadoSolicitud/ProgramaIA/ProvinciasI.A" xmlDataType="string"/>
    </xmlCellPr>
  </singleXmlCell>
  <singleXmlCell id="19" xr6:uid="{00000000-000C-0000-FFFF-FFFF18000000}" r="B29" connectionId="0">
    <xmlCellPr id="1" xr6:uid="{00000000-0010-0000-1800-000001000000}" uniqueName="DuracionEstimadaMesesI.A">
      <xmlPr mapId="18" xpath="/Presentacion/ListadoSolicitud/ProgramaIA/DuracionEstimadaMesesI.A" xmlDataType="string"/>
    </xmlCellPr>
  </singleXmlCell>
  <singleXmlCell id="20" xr6:uid="{00000000-000C-0000-FFFF-FFFF19000000}" r="B30" connectionId="0">
    <xmlCellPr id="1" xr6:uid="{00000000-0010-0000-1900-000001000000}" uniqueName="SubvencionSolicitadaI.A.E">
      <xmlPr mapId="18" xpath="/Presentacion/ListadoSolicitud/ProgramaIA/SubvencionSolicitadaI.A.E" xmlDataType="decimal"/>
    </xmlCellPr>
  </singleXmlCell>
  <singleXmlCell id="21" xr6:uid="{00000000-000C-0000-FFFF-FFFF1A000000}" r="B31" connectionId="0">
    <xmlCellPr id="1" xr6:uid="{00000000-0010-0000-1A00-000001000000}" uniqueName="CosteTotalPropuestaI.A.E">
      <xmlPr mapId="18" xpath="/Presentacion/ListadoSolicitud/ProgramaIA/CosteTotalPropuestaI.A.E" xmlDataType="decimal"/>
    </xmlCellPr>
  </singleXmlCell>
  <singleXmlCell id="22" xr6:uid="{00000000-000C-0000-FFFF-FFFF1B000000}" r="B32" connectionId="0">
    <xmlCellPr id="1" xr6:uid="{00000000-0010-0000-1B00-000001000000}" uniqueName="SubvencionSolicitadaI.A.A">
      <xmlPr mapId="18" xpath="/Presentacion/ListadoSolicitud/ProgramaIA/SubvencionSolicitadaI.A.A" xmlDataType="decimal"/>
    </xmlCellPr>
  </singleXmlCell>
  <singleXmlCell id="23" xr6:uid="{00000000-000C-0000-FFFF-FFFF1C000000}" r="B33" connectionId="0">
    <xmlCellPr id="1" xr6:uid="{00000000-0010-0000-1C00-000001000000}" uniqueName="CosteTotalPropuestaI.A.A">
      <xmlPr mapId="18" xpath="/Presentacion/ListadoSolicitud/ProgramaIA/CosteTotalPropuestaI.A.A" xmlDataType="decimal"/>
    </xmlCellPr>
  </singleXmlCell>
  <singleXmlCell id="24" xr6:uid="{00000000-000C-0000-FFFF-FFFF1D000000}" r="B34" connectionId="0">
    <xmlCellPr id="1" xr6:uid="{00000000-0010-0000-1D00-000001000000}" uniqueName="FondosPropiosI.A.E">
      <xmlPr mapId="18" xpath="/Presentacion/ListadoSolicitud/ProgramaIA/FondosPropiosI.A.E" xmlDataType="decimal"/>
    </xmlCellPr>
  </singleXmlCell>
  <singleXmlCell id="25" xr6:uid="{00000000-000C-0000-FFFF-FFFF1E000000}" r="B35" connectionId="0">
    <xmlCellPr id="1" xr6:uid="{00000000-0010-0000-1E00-000001000000}" uniqueName="FondosPropiosI.A.A">
      <xmlPr mapId="18" xpath="/Presentacion/ListadoSolicitud/ProgramaIA/FondosPropiosI.A.A" xmlDataType="decimal"/>
    </xmlCellPr>
  </singleXmlCell>
  <singleXmlCell id="26" xr6:uid="{00000000-000C-0000-FFFF-FFFF1F000000}" r="B36" connectionId="0">
    <xmlCellPr id="1" xr6:uid="{00000000-0010-0000-1F00-000001000000}" uniqueName="LineaEstrategica">
      <xmlPr mapId="18" xpath="/Presentacion/ListadoSolicitud/ProgramaIA/LineaEstrategica" xmlDataType="string"/>
    </xmlCellPr>
  </singleXmlCell>
  <singleXmlCell id="27" xr6:uid="{00000000-000C-0000-FFFF-FFFF20000000}" r="E1" connectionId="0">
    <xmlCellPr id="1" xr6:uid="{00000000-0010-0000-2000-000001000000}" uniqueName="ProgramaTematico">
      <xmlPr mapId="18" xpath="/Presentacion/ListadoSolicitud/ProgramaIB/ProgramaTematico" xmlDataType="string"/>
    </xmlCellPr>
  </singleXmlCell>
  <singleXmlCell id="28" xr6:uid="{00000000-000C-0000-FFFF-FFFF21000000}" r="E2" connectionId="0">
    <xmlCellPr id="1" xr6:uid="{00000000-0010-0000-2100-000001000000}" uniqueName="TipoSolicitud">
      <xmlPr mapId="18" xpath="/Presentacion/ListadoSolicitud/ProgramaIB/TipoSolicitud" xmlDataType="string"/>
    </xmlCellPr>
  </singleXmlCell>
  <singleXmlCell id="29" xr6:uid="{00000000-000C-0000-FFFF-FFFF22000000}" r="E3" connectionId="0">
    <xmlCellPr id="1" xr6:uid="{00000000-0010-0000-2200-000001000000}" uniqueName="TipoSolicitante">
      <xmlPr mapId="18" xpath="/Presentacion/ListadoSolicitud/ProgramaIB/TipoSolicitante" xmlDataType="string"/>
    </xmlCellPr>
  </singleXmlCell>
  <singleXmlCell id="30" xr6:uid="{00000000-000C-0000-FFFF-FFFF23000000}" r="E4" connectionId="0">
    <xmlCellPr id="1" xr6:uid="{00000000-0010-0000-2300-000001000000}" uniqueName="NombreEntidad">
      <xmlPr mapId="18" xpath="/Presentacion/ListadoSolicitud/ProgramaIB/NombreEntidad" xmlDataType="string"/>
    </xmlCellPr>
  </singleXmlCell>
  <singleXmlCell id="31" xr6:uid="{00000000-000C-0000-FFFF-FFFF24000000}" r="E5" connectionId="0">
    <xmlCellPr id="1" xr6:uid="{00000000-0010-0000-2400-000001000000}" uniqueName="NombreAgrupacionSolicitante">
      <xmlPr mapId="18" xpath="/Presentacion/ListadoSolicitud/ProgramaIB/NombreAgrupacionSolicitante" xmlDataType="string"/>
    </xmlCellPr>
  </singleXmlCell>
  <singleXmlCell id="32" xr6:uid="{00000000-000C-0000-FFFF-FFFF25000000}" r="E6" connectionId="0">
    <xmlCellPr id="1" xr6:uid="{00000000-0010-0000-2500-000001000000}" uniqueName="NombreRepresentanteEntidad">
      <xmlPr mapId="18" xpath="/Presentacion/ListadoSolicitud/ProgramaIB/NombreRepresentanteEntidad" xmlDataType="string"/>
    </xmlCellPr>
  </singleXmlCell>
  <singleXmlCell id="33" xr6:uid="{00000000-000C-0000-FFFF-FFFF26000000}" r="E7" connectionId="0">
    <xmlCellPr id="1" xr6:uid="{00000000-0010-0000-2600-000001000000}" uniqueName="NombreRepresentanteAgrupacion">
      <xmlPr mapId="18" xpath="/Presentacion/ListadoSolicitud/ProgramaIB/NombreRepresentanteAgrupacion" xmlDataType="string"/>
    </xmlCellPr>
  </singleXmlCell>
  <singleXmlCell id="34" xr6:uid="{00000000-000C-0000-FFFF-FFFF27000000}" r="E8" connectionId="0">
    <xmlCellPr id="1" xr6:uid="{00000000-0010-0000-2700-000001000000}" uniqueName="TituloPropuestaI.B">
      <xmlPr mapId="18" xpath="/Presentacion/ListadoSolicitud/ProgramaIB/TituloPropuestaI.B" xmlDataType="string"/>
    </xmlCellPr>
  </singleXmlCell>
  <singleXmlCell id="35" xr6:uid="{00000000-000C-0000-FFFF-FFFF28000000}" r="E9" connectionId="0">
    <xmlCellPr id="1" xr6:uid="{00000000-0010-0000-2800-000001000000}" uniqueName="ResumenI.B">
      <xmlPr mapId="18" xpath="/Presentacion/ListadoSolicitud/ProgramaIB/ResumenI.B" xmlDataType="string"/>
    </xmlCellPr>
  </singleXmlCell>
  <singleXmlCell id="36" xr6:uid="{00000000-000C-0000-FFFF-FFFF29000000}" r="E10" connectionId="0">
    <xmlCellPr id="1" xr6:uid="{00000000-0010-0000-2900-000001000000}" uniqueName="ProductoObjetivo">
      <xmlPr mapId="18" xpath="/Presentacion/ListadoSolicitud/ProgramaIB/ProductoObjetivo" xmlDataType="string"/>
    </xmlCellPr>
  </singleXmlCell>
  <singleXmlCell id="37" xr6:uid="{00000000-000C-0000-FFFF-FFFF2A000000}" r="E11" connectionId="0">
    <xmlCellPr id="1" xr6:uid="{00000000-0010-0000-2A00-000001000000}" uniqueName="TipoProducto">
      <xmlPr mapId="18" xpath="/Presentacion/ListadoSolicitud/ProgramaIB/TipoProducto" xmlDataType="string"/>
    </xmlCellPr>
  </singleXmlCell>
  <singleXmlCell id="38" xr6:uid="{00000000-000C-0000-FFFF-FFFF2B000000}" r="E12" connectionId="0">
    <xmlCellPr id="1" xr6:uid="{00000000-0010-0000-2B00-000001000000}" uniqueName="ObjetivoPrincipalI.B">
      <xmlPr mapId="18" xpath="/Presentacion/ListadoSolicitud/ProgramaIB/ObjetivoPrincipalI.B" xmlDataType="string"/>
    </xmlCellPr>
  </singleXmlCell>
  <singleXmlCell id="39" xr6:uid="{00000000-000C-0000-FFFF-FFFF2C000000}" r="E23" connectionId="0">
    <xmlCellPr id="1" xr6:uid="{00000000-0010-0000-2C00-000001000000}" uniqueName="AreaTematicaPrincipalI.B">
      <xmlPr mapId="18" xpath="/Presentacion/ListadoSolicitud/ProgramaIB/AreaTematicaPrincipalI.B" xmlDataType="string"/>
    </xmlCellPr>
  </singleXmlCell>
  <singleXmlCell id="40" xr6:uid="{00000000-000C-0000-FFFF-FFFF2D000000}" r="E24" connectionId="0">
    <xmlCellPr id="1" xr6:uid="{00000000-0010-0000-2D00-000001000000}" uniqueName="AreaTematicaPrincipalI.B1.1">
      <xmlPr mapId="18" xpath="/Presentacion/ListadoSolicitud/ProgramaIB/AreaTematicaPrincipalI.B1.1" xmlDataType="string"/>
    </xmlCellPr>
  </singleXmlCell>
  <singleXmlCell id="41" xr6:uid="{00000000-000C-0000-FFFF-FFFF2E000000}" r="E25" connectionId="0">
    <xmlCellPr id="1" xr6:uid="{00000000-0010-0000-2E00-000001000000}" uniqueName="AreaTematicaSecundariaI.B">
      <xmlPr mapId="18" xpath="/Presentacion/ListadoSolicitud/ProgramaIB/AreaTematicaSecundariaI.B" xmlDataType="string"/>
    </xmlCellPr>
  </singleXmlCell>
  <singleXmlCell id="42" xr6:uid="{00000000-000C-0000-FFFF-FFFF2F000000}" r="E26" connectionId="0">
    <xmlCellPr id="1" xr6:uid="{00000000-0010-0000-2F00-000001000000}" uniqueName="AreaTematicaSecundariaI.B1.1">
      <xmlPr mapId="18" xpath="/Presentacion/ListadoSolicitud/ProgramaIB/AreaTematicaSecundariaI.B1.1" xmlDataType="string"/>
    </xmlCellPr>
  </singleXmlCell>
  <singleXmlCell id="43" xr6:uid="{00000000-000C-0000-FFFF-FFFF30000000}" r="E27" connectionId="0">
    <xmlCellPr id="1" xr6:uid="{00000000-0010-0000-3000-000001000000}" uniqueName="CCAAI.B">
      <xmlPr mapId="18" xpath="/Presentacion/ListadoSolicitud/ProgramaIB/CCAAI.B" xmlDataType="string"/>
    </xmlCellPr>
  </singleXmlCell>
  <singleXmlCell id="44" xr6:uid="{00000000-000C-0000-FFFF-FFFF31000000}" r="E28" connectionId="0">
    <xmlCellPr id="1" xr6:uid="{00000000-0010-0000-3100-000001000000}" uniqueName="ProvinciasI.B">
      <xmlPr mapId="18" xpath="/Presentacion/ListadoSolicitud/ProgramaIB/ProvinciasI.B" xmlDataType="string"/>
    </xmlCellPr>
  </singleXmlCell>
  <singleXmlCell id="45" xr6:uid="{00000000-000C-0000-FFFF-FFFF32000000}" r="E29" connectionId="0">
    <xmlCellPr id="1" xr6:uid="{00000000-0010-0000-3200-000001000000}" uniqueName="DuracionEstimadaMesesI.B">
      <xmlPr mapId="18" xpath="/Presentacion/ListadoSolicitud/ProgramaIB/DuracionEstimadaMesesI.B" xmlDataType="string"/>
    </xmlCellPr>
  </singleXmlCell>
  <singleXmlCell id="46" xr6:uid="{00000000-000C-0000-FFFF-FFFF33000000}" r="E30" connectionId="0">
    <xmlCellPr id="1" xr6:uid="{00000000-0010-0000-3300-000001000000}" uniqueName="SubvencionSolicitadaI.B.E">
      <xmlPr mapId="18" xpath="/Presentacion/ListadoSolicitud/ProgramaIB/SubvencionSolicitadaI.B.E" xmlDataType="decimal"/>
    </xmlCellPr>
  </singleXmlCell>
  <singleXmlCell id="47" xr6:uid="{00000000-000C-0000-FFFF-FFFF34000000}" r="E31" connectionId="0">
    <xmlCellPr id="1" xr6:uid="{00000000-0010-0000-3400-000001000000}" uniqueName="CosteTotalPropuestaI.B.E">
      <xmlPr mapId="18" xpath="/Presentacion/ListadoSolicitud/ProgramaIB/CosteTotalPropuestaI.B.E" xmlDataType="decimal"/>
    </xmlCellPr>
  </singleXmlCell>
  <singleXmlCell id="48" xr6:uid="{00000000-000C-0000-FFFF-FFFF35000000}" r="E32" connectionId="0">
    <xmlCellPr id="1" xr6:uid="{00000000-0010-0000-3500-000001000000}" uniqueName="SubvencionSolicitadaI.B.A">
      <xmlPr mapId="18" xpath="/Presentacion/ListadoSolicitud/ProgramaIB/SubvencionSolicitadaI.B.A" xmlDataType="decimal"/>
    </xmlCellPr>
  </singleXmlCell>
  <singleXmlCell id="49" xr6:uid="{00000000-000C-0000-FFFF-FFFF36000000}" r="E33" connectionId="0">
    <xmlCellPr id="1" xr6:uid="{00000000-0010-0000-3600-000001000000}" uniqueName="CosteTotalPropuestaI.B.A">
      <xmlPr mapId="18" xpath="/Presentacion/ListadoSolicitud/ProgramaIB/CosteTotalPropuestaI.B.A" xmlDataType="decimal"/>
    </xmlCellPr>
  </singleXmlCell>
  <singleXmlCell id="50" xr6:uid="{00000000-000C-0000-FFFF-FFFF37000000}" r="E34" connectionId="0">
    <xmlCellPr id="1" xr6:uid="{00000000-0010-0000-3700-000001000000}" uniqueName="InversionesI.B">
      <xmlPr mapId="18" xpath="/Presentacion/ListadoSolicitud/ProgramaIB/InversionesI.B" xmlDataType="string"/>
    </xmlCellPr>
  </singleXmlCell>
  <singleXmlCell id="51" xr6:uid="{00000000-000C-0000-FFFF-FFFF38000000}" r="E35" connectionId="0">
    <xmlCellPr id="1" xr6:uid="{00000000-0010-0000-3800-000001000000}" uniqueName="TipoInversionI.B">
      <xmlPr mapId="18" xpath="/Presentacion/ListadoSolicitud/ProgramaIB/TipoInversionI.B" xmlDataType="string"/>
    </xmlCellPr>
  </singleXmlCell>
  <singleXmlCell id="58" xr6:uid="{00000000-000C-0000-FFFF-FFFF39000000}" r="E36" connectionId="0">
    <xmlCellPr id="1" xr6:uid="{00000000-0010-0000-3900-000001000000}" uniqueName="FondosPropiosI.B.E">
      <xmlPr mapId="18" xpath="/Presentacion/ListadoSolicitud/ProgramaIB/FondosPropiosI.B.E" xmlDataType="decimal"/>
    </xmlCellPr>
  </singleXmlCell>
  <singleXmlCell id="59" xr6:uid="{00000000-000C-0000-FFFF-FFFF3A000000}" r="E37" connectionId="0">
    <xmlCellPr id="1" xr6:uid="{00000000-0010-0000-3A00-000001000000}" uniqueName="FondosPropiosI.B.A">
      <xmlPr mapId="18" xpath="/Presentacion/ListadoSolicitud/ProgramaIB/FondosPropiosI.B.A" xmlDataType="decimal"/>
    </xmlCellPr>
  </singleXmlCell>
  <singleXmlCell id="60" xr6:uid="{00000000-000C-0000-FFFF-FFFF3B000000}" r="E38" connectionId="0">
    <xmlCellPr id="1" xr6:uid="{00000000-0010-0000-3B00-000001000000}" uniqueName="ImporteTotalInversionesProductivasEntidad">
      <xmlPr mapId="18" xpath="/Presentacion/ListadoSolicitud/ProgramaIB/ImporteTotalInversionesProductivasEntidad" xmlDataType="decimal"/>
    </xmlCellPr>
  </singleXmlCell>
  <singleXmlCell id="61" xr6:uid="{00000000-000C-0000-FFFF-FFFF3C000000}" r="E39" connectionId="0">
    <xmlCellPr id="1" xr6:uid="{00000000-0010-0000-3C00-000001000000}" uniqueName="ImporteTotalInversionesNoProductivasEntidad">
      <xmlPr mapId="18" xpath="/Presentacion/ListadoSolicitud/ProgramaIB/ImporteTotalInversionesNoProductivasEntidad" xmlDataType="decimal"/>
    </xmlCellPr>
  </singleXmlCell>
  <singleXmlCell id="62" xr6:uid="{00000000-000C-0000-FFFF-FFFF3D000000}" r="E40" connectionId="0">
    <xmlCellPr id="1" xr6:uid="{00000000-0010-0000-3D00-000001000000}" uniqueName="ImporteTotalInversionesProductivasAgrupacion">
      <xmlPr mapId="18" xpath="/Presentacion/ListadoSolicitud/ProgramaIB/ImporteTotalInversionesProductivasAgrupacion" xmlDataType="decimal"/>
    </xmlCellPr>
  </singleXmlCell>
  <singleXmlCell id="63" xr6:uid="{00000000-000C-0000-FFFF-FFFF3E000000}" r="E41" connectionId="0">
    <xmlCellPr id="1" xr6:uid="{00000000-0010-0000-3E00-000001000000}" uniqueName="ImporteTotalInversionesNoProductivasAgrupacion">
      <xmlPr mapId="18" xpath="/Presentacion/ListadoSolicitud/ProgramaIB/ImporteTotalInversionesNoProductivasAgrupacion" xmlDataType="decimal"/>
    </xmlCellPr>
  </singleXmlCell>
  <singleXmlCell id="64" xr6:uid="{00000000-000C-0000-FFFF-FFFF3F000000}" r="E42" connectionId="0">
    <xmlCellPr id="1" xr6:uid="{00000000-0010-0000-3F00-000001000000}" uniqueName="LineaEstrategica">
      <xmlPr mapId="18" xpath="/Presentacion/ListadoSolicitud/ProgramaIB/LineaEstrategica" xmlDataType="string"/>
    </xmlCellPr>
  </singleXmlCell>
  <singleXmlCell id="65" xr6:uid="{00000000-000C-0000-FFFF-FFFF40000000}" r="H1" connectionId="0">
    <xmlCellPr id="1" xr6:uid="{00000000-0010-0000-4000-000001000000}" uniqueName="ProgramaTematico">
      <xmlPr mapId="18" xpath="/Presentacion/ListadoSolicitud/ProgramaIC/ProgramaTematico" xmlDataType="string"/>
    </xmlCellPr>
  </singleXmlCell>
  <singleXmlCell id="66" xr6:uid="{00000000-000C-0000-FFFF-FFFF41000000}" r="H2" connectionId="0">
    <xmlCellPr id="1" xr6:uid="{00000000-0010-0000-4100-000001000000}" uniqueName="TipoSolicitud">
      <xmlPr mapId="18" xpath="/Presentacion/ListadoSolicitud/ProgramaIC/TipoSolicitud" xmlDataType="string"/>
    </xmlCellPr>
  </singleXmlCell>
  <singleXmlCell id="67" xr6:uid="{00000000-000C-0000-FFFF-FFFF42000000}" r="H3" connectionId="0">
    <xmlCellPr id="1" xr6:uid="{00000000-0010-0000-4200-000001000000}" uniqueName="TipoSolicitante">
      <xmlPr mapId="18" xpath="/Presentacion/ListadoSolicitud/ProgramaIC/TipoSolicitante" xmlDataType="string"/>
    </xmlCellPr>
  </singleXmlCell>
  <singleXmlCell id="68" xr6:uid="{00000000-000C-0000-FFFF-FFFF43000000}" r="H4" connectionId="0">
    <xmlCellPr id="1" xr6:uid="{00000000-0010-0000-4300-000001000000}" uniqueName="NombreEntidad">
      <xmlPr mapId="18" xpath="/Presentacion/ListadoSolicitud/ProgramaIC/NombreEntidad" xmlDataType="string"/>
    </xmlCellPr>
  </singleXmlCell>
  <singleXmlCell id="69" xr6:uid="{00000000-000C-0000-FFFF-FFFF44000000}" r="H5" connectionId="0">
    <xmlCellPr id="1" xr6:uid="{00000000-0010-0000-4400-000001000000}" uniqueName="NombreAgrupacionSolicitante">
      <xmlPr mapId="18" xpath="/Presentacion/ListadoSolicitud/ProgramaIC/NombreAgrupacionSolicitante" xmlDataType="string"/>
    </xmlCellPr>
  </singleXmlCell>
  <singleXmlCell id="70" xr6:uid="{00000000-000C-0000-FFFF-FFFF45000000}" r="H6" connectionId="0">
    <xmlCellPr id="1" xr6:uid="{00000000-0010-0000-4500-000001000000}" uniqueName="NombreRepresentanteEntidad">
      <xmlPr mapId="18" xpath="/Presentacion/ListadoSolicitud/ProgramaIC/NombreRepresentanteEntidad" xmlDataType="string"/>
    </xmlCellPr>
  </singleXmlCell>
  <singleXmlCell id="71" xr6:uid="{00000000-000C-0000-FFFF-FFFF46000000}" r="H7" connectionId="0">
    <xmlCellPr id="1" xr6:uid="{00000000-0010-0000-4600-000001000000}" uniqueName="NombreRepresentanteAgrupacion">
      <xmlPr mapId="18" xpath="/Presentacion/ListadoSolicitud/ProgramaIC/NombreRepresentanteAgrupacion" xmlDataType="string"/>
    </xmlCellPr>
  </singleXmlCell>
  <singleXmlCell id="72" xr6:uid="{00000000-000C-0000-FFFF-FFFF47000000}" r="H8" connectionId="0">
    <xmlCellPr id="1" xr6:uid="{00000000-0010-0000-4700-000001000000}" uniqueName="TituloPropuestaI.C">
      <xmlPr mapId="18" xpath="/Presentacion/ListadoSolicitud/ProgramaIC/TituloPropuestaI.C" xmlDataType="string"/>
    </xmlCellPr>
  </singleXmlCell>
  <singleXmlCell id="73" xr6:uid="{00000000-000C-0000-FFFF-FFFF48000000}" r="H9" connectionId="0">
    <xmlCellPr id="1" xr6:uid="{00000000-0010-0000-4800-000001000000}" uniqueName="ResumenI.C">
      <xmlPr mapId="18" xpath="/Presentacion/ListadoSolicitud/ProgramaIC/ResumenI.C" xmlDataType="string"/>
    </xmlCellPr>
  </singleXmlCell>
  <singleXmlCell id="74" xr6:uid="{00000000-000C-0000-FFFF-FFFF49000000}" r="H10" connectionId="0">
    <xmlCellPr id="1" xr6:uid="{00000000-0010-0000-4900-000001000000}" uniqueName="ProductoObjetivo">
      <xmlPr mapId="18" xpath="/Presentacion/ListadoSolicitud/ProgramaIC/ProductoObjetivo" xmlDataType="string"/>
    </xmlCellPr>
  </singleXmlCell>
  <singleXmlCell id="75" xr6:uid="{00000000-000C-0000-FFFF-FFFF4A000000}" r="H11" connectionId="0">
    <xmlCellPr id="1" xr6:uid="{00000000-0010-0000-4A00-000001000000}" uniqueName="TipoProducto">
      <xmlPr mapId="18" xpath="/Presentacion/ListadoSolicitud/ProgramaIC/TipoProducto" xmlDataType="string"/>
    </xmlCellPr>
  </singleXmlCell>
  <singleXmlCell id="76" xr6:uid="{00000000-000C-0000-FFFF-FFFF4B000000}" r="H12" connectionId="0">
    <xmlCellPr id="1" xr6:uid="{00000000-0010-0000-4B00-000001000000}" uniqueName="ObjetivoPrincipalI.C">
      <xmlPr mapId="18" xpath="/Presentacion/ListadoSolicitud/ProgramaIC/ObjetivoPrincipalI.C" xmlDataType="string"/>
    </xmlCellPr>
  </singleXmlCell>
  <singleXmlCell id="77" xr6:uid="{00000000-000C-0000-FFFF-FFFF4C000000}" r="H23" connectionId="0">
    <xmlCellPr id="1" xr6:uid="{00000000-0010-0000-4C00-000001000000}" uniqueName="AreaTematicaPrincipalI.C">
      <xmlPr mapId="18" xpath="/Presentacion/ListadoSolicitud/ProgramaIC/AreaTematicaPrincipalI.C" xmlDataType="string"/>
    </xmlCellPr>
  </singleXmlCell>
  <singleXmlCell id="78" xr6:uid="{00000000-000C-0000-FFFF-FFFF4D000000}" r="H24" connectionId="0">
    <xmlCellPr id="1" xr6:uid="{00000000-0010-0000-4D00-000001000000}" uniqueName="AreaTematicaPrincipalI.C1.1">
      <xmlPr mapId="18" xpath="/Presentacion/ListadoSolicitud/ProgramaIC/AreaTematicaPrincipalI.C1.1" xmlDataType="string"/>
    </xmlCellPr>
  </singleXmlCell>
  <singleXmlCell id="79" xr6:uid="{00000000-000C-0000-FFFF-FFFF4E000000}" r="H25" connectionId="0">
    <xmlCellPr id="1" xr6:uid="{00000000-0010-0000-4E00-000001000000}" uniqueName="AreaTematicaSecundariaI.C">
      <xmlPr mapId="18" xpath="/Presentacion/ListadoSolicitud/ProgramaIC/AreaTematicaSecundariaI.C" xmlDataType="string"/>
    </xmlCellPr>
  </singleXmlCell>
  <singleXmlCell id="80" xr6:uid="{00000000-000C-0000-FFFF-FFFF4F000000}" r="H26" connectionId="0">
    <xmlCellPr id="1" xr6:uid="{00000000-0010-0000-4F00-000001000000}" uniqueName="AreaTematicaSecundariaI.C1.1">
      <xmlPr mapId="18" xpath="/Presentacion/ListadoSolicitud/ProgramaIC/AreaTematicaSecundariaI.C1.1" xmlDataType="string"/>
    </xmlCellPr>
  </singleXmlCell>
  <singleXmlCell id="81" xr6:uid="{00000000-000C-0000-FFFF-FFFF50000000}" r="H27" connectionId="0">
    <xmlCellPr id="1" xr6:uid="{00000000-0010-0000-5000-000001000000}" uniqueName="CCAAI.C">
      <xmlPr mapId="18" xpath="/Presentacion/ListadoSolicitud/ProgramaIC/CCAAI.C" xmlDataType="string"/>
    </xmlCellPr>
  </singleXmlCell>
  <singleXmlCell id="82" xr6:uid="{00000000-000C-0000-FFFF-FFFF51000000}" r="H28" connectionId="0">
    <xmlCellPr id="1" xr6:uid="{00000000-0010-0000-5100-000001000000}" uniqueName="ProvinciasI.C">
      <xmlPr mapId="18" xpath="/Presentacion/ListadoSolicitud/ProgramaIC/ProvinciasI.C" xmlDataType="string"/>
    </xmlCellPr>
  </singleXmlCell>
  <singleXmlCell id="83" xr6:uid="{00000000-000C-0000-FFFF-FFFF52000000}" r="H29" connectionId="0">
    <xmlCellPr id="1" xr6:uid="{00000000-0010-0000-5200-000001000000}" uniqueName="DuracionEstimadaMesesI.C">
      <xmlPr mapId="18" xpath="/Presentacion/ListadoSolicitud/ProgramaIC/DuracionEstimadaMesesI.C" xmlDataType="string"/>
    </xmlCellPr>
  </singleXmlCell>
  <singleXmlCell id="84" xr6:uid="{00000000-000C-0000-FFFF-FFFF53000000}" r="H30" connectionId="0">
    <xmlCellPr id="1" xr6:uid="{00000000-0010-0000-5300-000001000000}" uniqueName="SubvencionSolicitadaI.C.E">
      <xmlPr mapId="18" xpath="/Presentacion/ListadoSolicitud/ProgramaIC/SubvencionSolicitadaI.C.E" xmlDataType="decimal"/>
    </xmlCellPr>
  </singleXmlCell>
  <singleXmlCell id="85" xr6:uid="{00000000-000C-0000-FFFF-FFFF54000000}" r="H31" connectionId="0">
    <xmlCellPr id="1" xr6:uid="{00000000-0010-0000-5400-000001000000}" uniqueName="CosteTotalPropuestaI.C.E">
      <xmlPr mapId="18" xpath="/Presentacion/ListadoSolicitud/ProgramaIC/CosteTotalPropuestaI.C.E" xmlDataType="decimal"/>
    </xmlCellPr>
  </singleXmlCell>
  <singleXmlCell id="86" xr6:uid="{00000000-000C-0000-FFFF-FFFF55000000}" r="H32" connectionId="0">
    <xmlCellPr id="1" xr6:uid="{00000000-0010-0000-5500-000001000000}" uniqueName="SubvencionSolicitadaI.C.A">
      <xmlPr mapId="18" xpath="/Presentacion/ListadoSolicitud/ProgramaIC/SubvencionSolicitadaI.C.A" xmlDataType="decimal"/>
    </xmlCellPr>
  </singleXmlCell>
  <singleXmlCell id="87" xr6:uid="{00000000-000C-0000-FFFF-FFFF56000000}" r="H33" connectionId="0">
    <xmlCellPr id="1" xr6:uid="{00000000-0010-0000-5600-000001000000}" uniqueName="CosteTotalPropuestaI.C.A">
      <xmlPr mapId="18" xpath="/Presentacion/ListadoSolicitud/ProgramaIC/CosteTotalPropuestaI.C.A" xmlDataType="decimal"/>
    </xmlCellPr>
  </singleXmlCell>
  <singleXmlCell id="88" xr6:uid="{00000000-000C-0000-FFFF-FFFF57000000}" r="H34" connectionId="0">
    <xmlCellPr id="1" xr6:uid="{00000000-0010-0000-5700-000001000000}" uniqueName="FondosPropiosI.C.E">
      <xmlPr mapId="18" xpath="/Presentacion/ListadoSolicitud/ProgramaIC/FondosPropiosI.C.E" xmlDataType="decimal"/>
    </xmlCellPr>
  </singleXmlCell>
  <singleXmlCell id="89" xr6:uid="{00000000-000C-0000-FFFF-FFFF58000000}" r="H35" connectionId="0">
    <xmlCellPr id="1" xr6:uid="{00000000-0010-0000-5800-000001000000}" uniqueName="FondosPropiosI.C.A">
      <xmlPr mapId="18" xpath="/Presentacion/ListadoSolicitud/ProgramaIC/FondosPropiosI.C.A" xmlDataType="decimal"/>
    </xmlCellPr>
  </singleXmlCell>
  <singleXmlCell id="90" xr6:uid="{00000000-000C-0000-FFFF-FFFF59000000}" r="H36" connectionId="0">
    <xmlCellPr id="1" xr6:uid="{00000000-0010-0000-5900-000001000000}" uniqueName="LineaEstrategica">
      <xmlPr mapId="18" xpath="/Presentacion/ListadoSolicitud/ProgramaIC/LineaEstrategica" xmlDataType="string"/>
    </xmlCellPr>
  </singleXmlCell>
  <singleXmlCell id="91" xr6:uid="{00000000-000C-0000-FFFF-FFFF5A000000}" r="K1" connectionId="0">
    <xmlCellPr id="1" xr6:uid="{00000000-0010-0000-5A00-000001000000}" uniqueName="ProgramaTematico">
      <xmlPr mapId="18" xpath="/Presentacion/ListadoSolicitud/ProgramaICII/ProgramaTematico" xmlDataType="string"/>
    </xmlCellPr>
  </singleXmlCell>
  <singleXmlCell id="92" xr6:uid="{00000000-000C-0000-FFFF-FFFF5B000000}" r="K2" connectionId="0">
    <xmlCellPr id="1" xr6:uid="{00000000-0010-0000-5B00-000001000000}" uniqueName="TipoSolicitud">
      <xmlPr mapId="18" xpath="/Presentacion/ListadoSolicitud/ProgramaICII/TipoSolicitud" xmlDataType="string"/>
    </xmlCellPr>
  </singleXmlCell>
  <singleXmlCell id="93" xr6:uid="{00000000-000C-0000-FFFF-FFFF5C000000}" r="K3" connectionId="0">
    <xmlCellPr id="1" xr6:uid="{00000000-0010-0000-5C00-000001000000}" uniqueName="TipoSolicitante">
      <xmlPr mapId="18" xpath="/Presentacion/ListadoSolicitud/ProgramaICII/TipoSolicitante" xmlDataType="string"/>
    </xmlCellPr>
  </singleXmlCell>
  <singleXmlCell id="94" xr6:uid="{00000000-000C-0000-FFFF-FFFF5D000000}" r="K4" connectionId="0">
    <xmlCellPr id="1" xr6:uid="{00000000-0010-0000-5D00-000001000000}" uniqueName="NombreEntidad">
      <xmlPr mapId="18" xpath="/Presentacion/ListadoSolicitud/ProgramaICII/NombreEntidad" xmlDataType="string"/>
    </xmlCellPr>
  </singleXmlCell>
  <singleXmlCell id="95" xr6:uid="{00000000-000C-0000-FFFF-FFFF5E000000}" r="K5" connectionId="0">
    <xmlCellPr id="1" xr6:uid="{00000000-0010-0000-5E00-000001000000}" uniqueName="NombreAgrupacionSolicitante">
      <xmlPr mapId="18" xpath="/Presentacion/ListadoSolicitud/ProgramaICII/NombreAgrupacionSolicitante" xmlDataType="string"/>
    </xmlCellPr>
  </singleXmlCell>
  <singleXmlCell id="96" xr6:uid="{00000000-000C-0000-FFFF-FFFF5F000000}" r="K6" connectionId="0">
    <xmlCellPr id="1" xr6:uid="{00000000-0010-0000-5F00-000001000000}" uniqueName="NombreRepresentanteEntidad">
      <xmlPr mapId="18" xpath="/Presentacion/ListadoSolicitud/ProgramaICII/NombreRepresentanteEntidad" xmlDataType="string"/>
    </xmlCellPr>
  </singleXmlCell>
  <singleXmlCell id="97" xr6:uid="{00000000-000C-0000-FFFF-FFFF60000000}" r="K7" connectionId="0">
    <xmlCellPr id="1" xr6:uid="{00000000-0010-0000-6000-000001000000}" uniqueName="NombreRepresentanteAgrupacion">
      <xmlPr mapId="18" xpath="/Presentacion/ListadoSolicitud/ProgramaICII/NombreRepresentanteAgrupacion" xmlDataType="string"/>
    </xmlCellPr>
  </singleXmlCell>
  <singleXmlCell id="98" xr6:uid="{00000000-000C-0000-FFFF-FFFF61000000}" r="K8" connectionId="0">
    <xmlCellPr id="1" xr6:uid="{00000000-0010-0000-6100-000001000000}" uniqueName="TituloPropuestaI.C.II">
      <xmlPr mapId="18" xpath="/Presentacion/ListadoSolicitud/ProgramaICII/TituloPropuestaI.C.II" xmlDataType="string"/>
    </xmlCellPr>
  </singleXmlCell>
  <singleXmlCell id="99" xr6:uid="{00000000-000C-0000-FFFF-FFFF62000000}" r="K9" connectionId="0">
    <xmlCellPr id="1" xr6:uid="{00000000-0010-0000-6200-000001000000}" uniqueName="ResumenI.C.II">
      <xmlPr mapId="18" xpath="/Presentacion/ListadoSolicitud/ProgramaICII/ResumenI.C.II" xmlDataType="string"/>
    </xmlCellPr>
  </singleXmlCell>
  <singleXmlCell id="100" xr6:uid="{00000000-000C-0000-FFFF-FFFF63000000}" r="K10" connectionId="0">
    <xmlCellPr id="1" xr6:uid="{00000000-0010-0000-6300-000001000000}" uniqueName="ProductoObjetivo">
      <xmlPr mapId="18" xpath="/Presentacion/ListadoSolicitud/ProgramaICII/ProductoObjetivo" xmlDataType="string"/>
    </xmlCellPr>
  </singleXmlCell>
  <singleXmlCell id="101" xr6:uid="{00000000-000C-0000-FFFF-FFFF64000000}" r="K11" connectionId="0">
    <xmlCellPr id="1" xr6:uid="{00000000-0010-0000-6400-000001000000}" uniqueName="TipoProducto">
      <xmlPr mapId="18" xpath="/Presentacion/ListadoSolicitud/ProgramaICII/TipoProducto" xmlDataType="string"/>
    </xmlCellPr>
  </singleXmlCell>
  <singleXmlCell id="102" xr6:uid="{00000000-000C-0000-FFFF-FFFF65000000}" r="K12" connectionId="0">
    <xmlCellPr id="1" xr6:uid="{00000000-0010-0000-6500-000001000000}" uniqueName="ObjetivoPrincipalI.C.II">
      <xmlPr mapId="18" xpath="/Presentacion/ListadoSolicitud/ProgramaICII/ObjetivoPrincipalI.C.II" xmlDataType="string"/>
    </xmlCellPr>
  </singleXmlCell>
  <singleXmlCell id="103" xr6:uid="{00000000-000C-0000-FFFF-FFFF66000000}" r="K23" connectionId="0">
    <xmlCellPr id="1" xr6:uid="{00000000-0010-0000-6600-000001000000}" uniqueName="AreaTematicaPrincipalI.C.II">
      <xmlPr mapId="18" xpath="/Presentacion/ListadoSolicitud/ProgramaICII/AreaTematicaPrincipalI.C.II" xmlDataType="string"/>
    </xmlCellPr>
  </singleXmlCell>
  <singleXmlCell id="104" xr6:uid="{00000000-000C-0000-FFFF-FFFF67000000}" r="K24" connectionId="0">
    <xmlCellPr id="1" xr6:uid="{00000000-0010-0000-6700-000001000000}" uniqueName="AreaTematicaPrincipalI.C.II1.1">
      <xmlPr mapId="18" xpath="/Presentacion/ListadoSolicitud/ProgramaICII/AreaTematicaPrincipalI.C.II1.1" xmlDataType="string"/>
    </xmlCellPr>
  </singleXmlCell>
  <singleXmlCell id="105" xr6:uid="{00000000-000C-0000-FFFF-FFFF68000000}" r="K25" connectionId="0">
    <xmlCellPr id="1" xr6:uid="{00000000-0010-0000-6800-000001000000}" uniqueName="AreaTematicaSecundariaI.C.II">
      <xmlPr mapId="18" xpath="/Presentacion/ListadoSolicitud/ProgramaICII/AreaTematicaSecundariaI.C.II" xmlDataType="string"/>
    </xmlCellPr>
  </singleXmlCell>
  <singleXmlCell id="106" xr6:uid="{00000000-000C-0000-FFFF-FFFF69000000}" r="K26" connectionId="0">
    <xmlCellPr id="1" xr6:uid="{00000000-0010-0000-6900-000001000000}" uniqueName="AreaTematicaSecundariaI.C.II1.1">
      <xmlPr mapId="18" xpath="/Presentacion/ListadoSolicitud/ProgramaICII/AreaTematicaSecundariaI.C.II1.1" xmlDataType="string"/>
    </xmlCellPr>
  </singleXmlCell>
  <singleXmlCell id="107" xr6:uid="{00000000-000C-0000-FFFF-FFFF6A000000}" r="K27" connectionId="0">
    <xmlCellPr id="1" xr6:uid="{00000000-0010-0000-6A00-000001000000}" uniqueName="CCAAI.C.II">
      <xmlPr mapId="18" xpath="/Presentacion/ListadoSolicitud/ProgramaICII/CCAAI.C.II" xmlDataType="string"/>
    </xmlCellPr>
  </singleXmlCell>
  <singleXmlCell id="108" xr6:uid="{00000000-000C-0000-FFFF-FFFF6B000000}" r="K28" connectionId="0">
    <xmlCellPr id="1" xr6:uid="{00000000-0010-0000-6B00-000001000000}" uniqueName="ProvinciasI.C.II">
      <xmlPr mapId="18" xpath="/Presentacion/ListadoSolicitud/ProgramaICII/ProvinciasI.C.II" xmlDataType="string"/>
    </xmlCellPr>
  </singleXmlCell>
  <singleXmlCell id="109" xr6:uid="{00000000-000C-0000-FFFF-FFFF6C000000}" r="K29" connectionId="0">
    <xmlCellPr id="1" xr6:uid="{00000000-0010-0000-6C00-000001000000}" uniqueName="DuracionEstimadaMesesI.C.II">
      <xmlPr mapId="18" xpath="/Presentacion/ListadoSolicitud/ProgramaICII/DuracionEstimadaMesesI.C.II" xmlDataType="string"/>
    </xmlCellPr>
  </singleXmlCell>
  <singleXmlCell id="110" xr6:uid="{00000000-000C-0000-FFFF-FFFF6D000000}" r="K30" connectionId="0">
    <xmlCellPr id="1" xr6:uid="{00000000-0010-0000-6D00-000001000000}" uniqueName="SubvencionSolicitadaI.C.II.E">
      <xmlPr mapId="18" xpath="/Presentacion/ListadoSolicitud/ProgramaICII/SubvencionSolicitadaI.C.II.E" xmlDataType="decimal"/>
    </xmlCellPr>
  </singleXmlCell>
  <singleXmlCell id="111" xr6:uid="{00000000-000C-0000-FFFF-FFFF6E000000}" r="K31" connectionId="0">
    <xmlCellPr id="1" xr6:uid="{00000000-0010-0000-6E00-000001000000}" uniqueName="CosteTotalPropuestaI.C.II.E">
      <xmlPr mapId="18" xpath="/Presentacion/ListadoSolicitud/ProgramaICII/CosteTotalPropuestaI.C.II.E" xmlDataType="decimal"/>
    </xmlCellPr>
  </singleXmlCell>
  <singleXmlCell id="112" xr6:uid="{00000000-000C-0000-FFFF-FFFF6F000000}" r="K32" connectionId="0">
    <xmlCellPr id="1" xr6:uid="{00000000-0010-0000-6F00-000001000000}" uniqueName="SubvencionSolicitadaI.C.II.A">
      <xmlPr mapId="18" xpath="/Presentacion/ListadoSolicitud/ProgramaICII/SubvencionSolicitadaI.C.II.A" xmlDataType="decimal"/>
    </xmlCellPr>
  </singleXmlCell>
  <singleXmlCell id="113" xr6:uid="{00000000-000C-0000-FFFF-FFFF70000000}" r="K33" connectionId="0">
    <xmlCellPr id="1" xr6:uid="{00000000-0010-0000-7000-000001000000}" uniqueName="CosteTotalPropuestaI.C.II.A">
      <xmlPr mapId="18" xpath="/Presentacion/ListadoSolicitud/ProgramaICII/CosteTotalPropuestaI.C.II.A" xmlDataType="decimal"/>
    </xmlCellPr>
  </singleXmlCell>
  <singleXmlCell id="114" xr6:uid="{00000000-000C-0000-FFFF-FFFF71000000}" r="K34" connectionId="0">
    <xmlCellPr id="1" xr6:uid="{00000000-0010-0000-7100-000001000000}" uniqueName="FondosPropiosII.C.E">
      <xmlPr mapId="18" xpath="/Presentacion/ListadoSolicitud/ProgramaICII/FondosPropiosII.C.E" xmlDataType="decimal"/>
    </xmlCellPr>
  </singleXmlCell>
  <singleXmlCell id="115" xr6:uid="{00000000-000C-0000-FFFF-FFFF72000000}" r="K35" connectionId="0">
    <xmlCellPr id="1" xr6:uid="{00000000-0010-0000-7200-000001000000}" uniqueName="FondosPropiosII.C.A">
      <xmlPr mapId="18" xpath="/Presentacion/ListadoSolicitud/ProgramaICII/FondosPropiosII.C.A" xmlDataType="decimal"/>
    </xmlCellPr>
  </singleXmlCell>
  <singleXmlCell id="116" xr6:uid="{00000000-000C-0000-FFFF-FFFF73000000}" r="K36" connectionId="0">
    <xmlCellPr id="1" xr6:uid="{00000000-0010-0000-7300-000001000000}" uniqueName="LineaEstrategica">
      <xmlPr mapId="18" xpath="/Presentacion/ListadoSolicitud/ProgramaICII/LineaEstrategica" xmlDataType="string"/>
    </xmlCellPr>
  </singleXmlCell>
  <singleXmlCell id="117" xr6:uid="{00000000-000C-0000-FFFF-FFFF74000000}" r="N1" connectionId="0">
    <xmlCellPr id="1" xr6:uid="{00000000-0010-0000-7400-000001000000}" uniqueName="ProgramaTematico">
      <xmlPr mapId="18" xpath="/Presentacion/ListadoSolicitud/ProgramaIIA/ProgramaTematico" xmlDataType="string"/>
    </xmlCellPr>
  </singleXmlCell>
  <singleXmlCell id="118" xr6:uid="{00000000-000C-0000-FFFF-FFFF75000000}" r="N2" connectionId="0">
    <xmlCellPr id="1" xr6:uid="{00000000-0010-0000-7500-000001000000}" uniqueName="TipoSolicitud">
      <xmlPr mapId="18" xpath="/Presentacion/ListadoSolicitud/ProgramaIIA/TipoSolicitud" xmlDataType="string"/>
    </xmlCellPr>
  </singleXmlCell>
  <singleXmlCell id="119" xr6:uid="{00000000-000C-0000-FFFF-FFFF76000000}" r="N3" connectionId="0">
    <xmlCellPr id="1" xr6:uid="{00000000-0010-0000-7600-000001000000}" uniqueName="TipoSolicitante">
      <xmlPr mapId="18" xpath="/Presentacion/ListadoSolicitud/ProgramaIIA/TipoSolicitante" xmlDataType="string"/>
    </xmlCellPr>
  </singleXmlCell>
  <singleXmlCell id="120" xr6:uid="{00000000-000C-0000-FFFF-FFFF77000000}" r="N4" connectionId="0">
    <xmlCellPr id="1" xr6:uid="{00000000-0010-0000-7700-000001000000}" uniqueName="NombreEntidad">
      <xmlPr mapId="18" xpath="/Presentacion/ListadoSolicitud/ProgramaIIA/NombreEntidad" xmlDataType="string"/>
    </xmlCellPr>
  </singleXmlCell>
  <singleXmlCell id="121" xr6:uid="{00000000-000C-0000-FFFF-FFFF78000000}" r="N5" connectionId="0">
    <xmlCellPr id="1" xr6:uid="{00000000-0010-0000-7800-000001000000}" uniqueName="NombreAgrupacionSolicitante">
      <xmlPr mapId="18" xpath="/Presentacion/ListadoSolicitud/ProgramaIIA/NombreAgrupacionSolicitante" xmlDataType="string"/>
    </xmlCellPr>
  </singleXmlCell>
  <singleXmlCell id="122" xr6:uid="{00000000-000C-0000-FFFF-FFFF79000000}" r="N6" connectionId="0">
    <xmlCellPr id="1" xr6:uid="{00000000-0010-0000-7900-000001000000}" uniqueName="NombreRepresentanteEntidad">
      <xmlPr mapId="18" xpath="/Presentacion/ListadoSolicitud/ProgramaIIA/NombreRepresentanteEntidad" xmlDataType="string"/>
    </xmlCellPr>
  </singleXmlCell>
  <singleXmlCell id="123" xr6:uid="{00000000-000C-0000-FFFF-FFFF7A000000}" r="N7" connectionId="0">
    <xmlCellPr id="1" xr6:uid="{00000000-0010-0000-7A00-000001000000}" uniqueName="NombreRepresentanteAgrupacion">
      <xmlPr mapId="18" xpath="/Presentacion/ListadoSolicitud/ProgramaIIA/NombreRepresentanteAgrupacion" xmlDataType="string"/>
    </xmlCellPr>
  </singleXmlCell>
  <singleXmlCell id="124" xr6:uid="{00000000-000C-0000-FFFF-FFFF7B000000}" r="N8" connectionId="0">
    <xmlCellPr id="1" xr6:uid="{00000000-0010-0000-7B00-000001000000}" uniqueName="TituloPropuestaII.A">
      <xmlPr mapId="18" xpath="/Presentacion/ListadoSolicitud/ProgramaIIA/TituloPropuestaII.A" xmlDataType="string"/>
    </xmlCellPr>
  </singleXmlCell>
  <singleXmlCell id="125" xr6:uid="{00000000-000C-0000-FFFF-FFFF7C000000}" r="N9" connectionId="0">
    <xmlCellPr id="1" xr6:uid="{00000000-0010-0000-7C00-000001000000}" uniqueName="ResumenII.A">
      <xmlPr mapId="18" xpath="/Presentacion/ListadoSolicitud/ProgramaIIA/ResumenII.A" xmlDataType="string"/>
    </xmlCellPr>
  </singleXmlCell>
  <singleXmlCell id="126" xr6:uid="{00000000-000C-0000-FFFF-FFFF7D000000}" r="N10" connectionId="0">
    <xmlCellPr id="1" xr6:uid="{00000000-0010-0000-7D00-000001000000}" uniqueName="ProductoObjetivo">
      <xmlPr mapId="18" xpath="/Presentacion/ListadoSolicitud/ProgramaIIA/ProductoObjetivo" xmlDataType="string"/>
    </xmlCellPr>
  </singleXmlCell>
  <singleXmlCell id="127" xr6:uid="{00000000-000C-0000-FFFF-FFFF7E000000}" r="N11" connectionId="0">
    <xmlCellPr id="1" xr6:uid="{00000000-0010-0000-7E00-000001000000}" uniqueName="TipoProducto">
      <xmlPr mapId="18" xpath="/Presentacion/ListadoSolicitud/ProgramaIIA/TipoProducto" xmlDataType="string"/>
    </xmlCellPr>
  </singleXmlCell>
  <singleXmlCell id="128" xr6:uid="{00000000-000C-0000-FFFF-FFFF7F000000}" r="N12" connectionId="0">
    <xmlCellPr id="1" xr6:uid="{00000000-0010-0000-7F00-000001000000}" uniqueName="ObjetivoPrincipalII.A">
      <xmlPr mapId="18" xpath="/Presentacion/ListadoSolicitud/ProgramaIIA/ObjetivoPrincipalII.A" xmlDataType="string"/>
    </xmlCellPr>
  </singleXmlCell>
  <singleXmlCell id="129" xr6:uid="{00000000-000C-0000-FFFF-FFFF80000000}" r="N23" connectionId="0">
    <xmlCellPr id="1" xr6:uid="{00000000-0010-0000-8000-000001000000}" uniqueName="AreaTematicaPrincipalII.A">
      <xmlPr mapId="18" xpath="/Presentacion/ListadoSolicitud/ProgramaIIA/AreaTematicaPrincipalII.A" xmlDataType="string"/>
    </xmlCellPr>
  </singleXmlCell>
  <singleXmlCell id="130" xr6:uid="{00000000-000C-0000-FFFF-FFFF81000000}" r="N24" connectionId="0">
    <xmlCellPr id="1" xr6:uid="{00000000-0010-0000-8100-000001000000}" uniqueName="AreaTematicaPrincipalII.A1.1">
      <xmlPr mapId="18" xpath="/Presentacion/ListadoSolicitud/ProgramaIIA/AreaTematicaPrincipalII.A1.1" xmlDataType="string"/>
    </xmlCellPr>
  </singleXmlCell>
  <singleXmlCell id="131" xr6:uid="{00000000-000C-0000-FFFF-FFFF82000000}" r="N25" connectionId="0">
    <xmlCellPr id="1" xr6:uid="{00000000-0010-0000-8200-000001000000}" uniqueName="AreaTematicaSecundariaII.A">
      <xmlPr mapId="18" xpath="/Presentacion/ListadoSolicitud/ProgramaIIA/AreaTematicaSecundariaII.A" xmlDataType="string"/>
    </xmlCellPr>
  </singleXmlCell>
  <singleXmlCell id="132" xr6:uid="{00000000-000C-0000-FFFF-FFFF83000000}" r="N26" connectionId="0">
    <xmlCellPr id="1" xr6:uid="{00000000-0010-0000-8300-000001000000}" uniqueName="AreaTematicaSecundariaII.A1.1">
      <xmlPr mapId="18" xpath="/Presentacion/ListadoSolicitud/ProgramaIIA/AreaTematicaSecundariaII.A1.1" xmlDataType="string"/>
    </xmlCellPr>
  </singleXmlCell>
  <singleXmlCell id="133" xr6:uid="{00000000-000C-0000-FFFF-FFFF84000000}" r="N27" connectionId="0">
    <xmlCellPr id="1" xr6:uid="{00000000-0010-0000-8400-000001000000}" uniqueName="CCAAII.A">
      <xmlPr mapId="18" xpath="/Presentacion/ListadoSolicitud/ProgramaIIA/CCAAII.A" xmlDataType="string"/>
    </xmlCellPr>
  </singleXmlCell>
  <singleXmlCell id="134" xr6:uid="{00000000-000C-0000-FFFF-FFFF85000000}" r="N28" connectionId="0">
    <xmlCellPr id="1" xr6:uid="{00000000-0010-0000-8500-000001000000}" uniqueName="ProvinciasII.A">
      <xmlPr mapId="18" xpath="/Presentacion/ListadoSolicitud/ProgramaIIA/ProvinciasII.A" xmlDataType="string"/>
    </xmlCellPr>
  </singleXmlCell>
  <singleXmlCell id="135" xr6:uid="{00000000-000C-0000-FFFF-FFFF86000000}" r="N29" connectionId="0">
    <xmlCellPr id="1" xr6:uid="{00000000-0010-0000-8600-000001000000}" uniqueName="DuracionEstimadaMesesII.A">
      <xmlPr mapId="18" xpath="/Presentacion/ListadoSolicitud/ProgramaIIA/DuracionEstimadaMesesII.A" xmlDataType="string"/>
    </xmlCellPr>
  </singleXmlCell>
  <singleXmlCell id="136" xr6:uid="{00000000-000C-0000-FFFF-FFFF87000000}" r="N30" connectionId="0">
    <xmlCellPr id="1" xr6:uid="{00000000-0010-0000-8700-000001000000}" uniqueName="SubvencionSolicitadaII.A.E">
      <xmlPr mapId="18" xpath="/Presentacion/ListadoSolicitud/ProgramaIIA/SubvencionSolicitadaII.A.E" xmlDataType="decimal"/>
    </xmlCellPr>
  </singleXmlCell>
  <singleXmlCell id="137" xr6:uid="{00000000-000C-0000-FFFF-FFFF88000000}" r="N31" connectionId="0">
    <xmlCellPr id="1" xr6:uid="{00000000-0010-0000-8800-000001000000}" uniqueName="CosteTotalPropuestaII.A.E">
      <xmlPr mapId="18" xpath="/Presentacion/ListadoSolicitud/ProgramaIIA/CosteTotalPropuestaII.A.E" xmlDataType="decimal"/>
    </xmlCellPr>
  </singleXmlCell>
  <singleXmlCell id="138" xr6:uid="{00000000-000C-0000-FFFF-FFFF89000000}" r="N32" connectionId="0">
    <xmlCellPr id="1" xr6:uid="{00000000-0010-0000-8900-000001000000}" uniqueName="SubvencionSolicitadaII.A.A">
      <xmlPr mapId="18" xpath="/Presentacion/ListadoSolicitud/ProgramaIIA/SubvencionSolicitadaII.A.A" xmlDataType="decimal"/>
    </xmlCellPr>
  </singleXmlCell>
  <singleXmlCell id="139" xr6:uid="{00000000-000C-0000-FFFF-FFFF8A000000}" r="N33" connectionId="0">
    <xmlCellPr id="1" xr6:uid="{00000000-0010-0000-8A00-000001000000}" uniqueName="CosteTotalPropuestaII.A.A">
      <xmlPr mapId="18" xpath="/Presentacion/ListadoSolicitud/ProgramaIIA/CosteTotalPropuestaII.A.A" xmlDataType="decimal"/>
    </xmlCellPr>
  </singleXmlCell>
  <singleXmlCell id="140" xr6:uid="{00000000-000C-0000-FFFF-FFFF8B000000}" r="N34" connectionId="0">
    <xmlCellPr id="1" xr6:uid="{00000000-0010-0000-8B00-000001000000}" uniqueName="FondosPropiosII.A.E">
      <xmlPr mapId="18" xpath="/Presentacion/ListadoSolicitud/ProgramaIIA/FondosPropiosII.A.E" xmlDataType="decimal"/>
    </xmlCellPr>
  </singleXmlCell>
  <singleXmlCell id="141" xr6:uid="{00000000-000C-0000-FFFF-FFFF8C000000}" r="N35" connectionId="0">
    <xmlCellPr id="1" xr6:uid="{00000000-0010-0000-8C00-000001000000}" uniqueName="FondosPropiosII.A.A">
      <xmlPr mapId="18" xpath="/Presentacion/ListadoSolicitud/ProgramaIIA/FondosPropiosII.A.A" xmlDataType="decimal"/>
    </xmlCellPr>
  </singleXmlCell>
  <singleXmlCell id="142" xr6:uid="{00000000-000C-0000-FFFF-FFFF8D000000}" r="N36" connectionId="0">
    <xmlCellPr id="1" xr6:uid="{00000000-0010-0000-8D00-000001000000}" uniqueName="LineaEstrategica">
      <xmlPr mapId="18" xpath="/Presentacion/ListadoSolicitud/ProgramaIIA/LineaEstrategica" xmlDataType="string"/>
    </xmlCellPr>
  </singleXmlCell>
  <singleXmlCell id="143" xr6:uid="{00000000-000C-0000-FFFF-FFFF8E000000}" r="Q1" connectionId="0">
    <xmlCellPr id="1" xr6:uid="{00000000-0010-0000-8E00-000001000000}" uniqueName="ProgramaTematico">
      <xmlPr mapId="18" xpath="/Presentacion/ListadoSolicitud/ProgramaIIB/ProgramaTematico" xmlDataType="string"/>
    </xmlCellPr>
  </singleXmlCell>
  <singleXmlCell id="144" xr6:uid="{00000000-000C-0000-FFFF-FFFF8F000000}" r="Q2" connectionId="0">
    <xmlCellPr id="1" xr6:uid="{00000000-0010-0000-8F00-000001000000}" uniqueName="TipoSolicitud">
      <xmlPr mapId="18" xpath="/Presentacion/ListadoSolicitud/ProgramaIIB/TipoSolicitud" xmlDataType="string"/>
    </xmlCellPr>
  </singleXmlCell>
  <singleXmlCell id="145" xr6:uid="{00000000-000C-0000-FFFF-FFFF90000000}" r="Q3" connectionId="0">
    <xmlCellPr id="1" xr6:uid="{00000000-0010-0000-9000-000001000000}" uniqueName="TipoSolicitante">
      <xmlPr mapId="18" xpath="/Presentacion/ListadoSolicitud/ProgramaIIB/TipoSolicitante" xmlDataType="string"/>
    </xmlCellPr>
  </singleXmlCell>
  <singleXmlCell id="146" xr6:uid="{00000000-000C-0000-FFFF-FFFF91000000}" r="Q4" connectionId="0">
    <xmlCellPr id="1" xr6:uid="{00000000-0010-0000-9100-000001000000}" uniqueName="NombreEntidad">
      <xmlPr mapId="18" xpath="/Presentacion/ListadoSolicitud/ProgramaIIB/NombreEntidad" xmlDataType="string"/>
    </xmlCellPr>
  </singleXmlCell>
  <singleXmlCell id="147" xr6:uid="{00000000-000C-0000-FFFF-FFFF92000000}" r="Q5" connectionId="0">
    <xmlCellPr id="1" xr6:uid="{00000000-0010-0000-9200-000001000000}" uniqueName="NombreAgrupacionSolicitante">
      <xmlPr mapId="18" xpath="/Presentacion/ListadoSolicitud/ProgramaIIB/NombreAgrupacionSolicitante" xmlDataType="string"/>
    </xmlCellPr>
  </singleXmlCell>
  <singleXmlCell id="148" xr6:uid="{00000000-000C-0000-FFFF-FFFF93000000}" r="Q6" connectionId="0">
    <xmlCellPr id="1" xr6:uid="{00000000-0010-0000-9300-000001000000}" uniqueName="NombreRepresentanteEntidad">
      <xmlPr mapId="18" xpath="/Presentacion/ListadoSolicitud/ProgramaIIB/NombreRepresentanteEntidad" xmlDataType="string"/>
    </xmlCellPr>
  </singleXmlCell>
  <singleXmlCell id="149" xr6:uid="{00000000-000C-0000-FFFF-FFFF94000000}" r="Q7" connectionId="0">
    <xmlCellPr id="1" xr6:uid="{00000000-0010-0000-9400-000001000000}" uniqueName="NombreRepresentanteAgrupacion">
      <xmlPr mapId="18" xpath="/Presentacion/ListadoSolicitud/ProgramaIIB/NombreRepresentanteAgrupacion" xmlDataType="string"/>
    </xmlCellPr>
  </singleXmlCell>
  <singleXmlCell id="150" xr6:uid="{00000000-000C-0000-FFFF-FFFF95000000}" r="Q8" connectionId="0">
    <xmlCellPr id="1" xr6:uid="{00000000-0010-0000-9500-000001000000}" uniqueName="TituloPropuestaII.B">
      <xmlPr mapId="18" xpath="/Presentacion/ListadoSolicitud/ProgramaIIB/TituloPropuestaII.B" xmlDataType="string"/>
    </xmlCellPr>
  </singleXmlCell>
  <singleXmlCell id="151" xr6:uid="{00000000-000C-0000-FFFF-FFFF96000000}" r="Q9" connectionId="0">
    <xmlCellPr id="1" xr6:uid="{00000000-0010-0000-9600-000001000000}" uniqueName="ResumenII.B">
      <xmlPr mapId="18" xpath="/Presentacion/ListadoSolicitud/ProgramaIIB/ResumenII.B" xmlDataType="string"/>
    </xmlCellPr>
  </singleXmlCell>
  <singleXmlCell id="152" xr6:uid="{00000000-000C-0000-FFFF-FFFF97000000}" r="Q10" connectionId="0">
    <xmlCellPr id="1" xr6:uid="{00000000-0010-0000-9700-000001000000}" uniqueName="ProductoObjetivo">
      <xmlPr mapId="18" xpath="/Presentacion/ListadoSolicitud/ProgramaIIB/ProductoObjetivo" xmlDataType="string"/>
    </xmlCellPr>
  </singleXmlCell>
  <singleXmlCell id="153" xr6:uid="{00000000-000C-0000-FFFF-FFFF98000000}" r="Q11" connectionId="0">
    <xmlCellPr id="1" xr6:uid="{00000000-0010-0000-9800-000001000000}" uniqueName="TipoProducto">
      <xmlPr mapId="18" xpath="/Presentacion/ListadoSolicitud/ProgramaIIB/TipoProducto" xmlDataType="string"/>
    </xmlCellPr>
  </singleXmlCell>
  <singleXmlCell id="154" xr6:uid="{00000000-000C-0000-FFFF-FFFF99000000}" r="Q12" connectionId="0">
    <xmlCellPr id="1" xr6:uid="{00000000-0010-0000-9900-000001000000}" uniqueName="ObjetivoPrincipalII.B">
      <xmlPr mapId="18" xpath="/Presentacion/ListadoSolicitud/ProgramaIIB/ObjetivoPrincipalII.B" xmlDataType="string"/>
    </xmlCellPr>
  </singleXmlCell>
  <singleXmlCell id="155" xr6:uid="{00000000-000C-0000-FFFF-FFFF9A000000}" r="Q23" connectionId="0">
    <xmlCellPr id="1" xr6:uid="{00000000-0010-0000-9A00-000001000000}" uniqueName="AreaTematicaPrincipalII.B">
      <xmlPr mapId="18" xpath="/Presentacion/ListadoSolicitud/ProgramaIIB/AreaTematicaPrincipalII.B" xmlDataType="string"/>
    </xmlCellPr>
  </singleXmlCell>
  <singleXmlCell id="156" xr6:uid="{00000000-000C-0000-FFFF-FFFF9B000000}" r="Q24" connectionId="0">
    <xmlCellPr id="1" xr6:uid="{00000000-0010-0000-9B00-000001000000}" uniqueName="AreaTematicaPrincipalII.B1.1">
      <xmlPr mapId="18" xpath="/Presentacion/ListadoSolicitud/ProgramaIIB/AreaTematicaPrincipalII.B1.1" xmlDataType="string"/>
    </xmlCellPr>
  </singleXmlCell>
  <singleXmlCell id="157" xr6:uid="{00000000-000C-0000-FFFF-FFFF9C000000}" r="Q25" connectionId="0">
    <xmlCellPr id="1" xr6:uid="{00000000-0010-0000-9C00-000001000000}" uniqueName="AreaTematicaSecundariaII.B">
      <xmlPr mapId="18" xpath="/Presentacion/ListadoSolicitud/ProgramaIIB/AreaTematicaSecundariaII.B" xmlDataType="string"/>
    </xmlCellPr>
  </singleXmlCell>
  <singleXmlCell id="158" xr6:uid="{00000000-000C-0000-FFFF-FFFF9D000000}" r="Q26" connectionId="0">
    <xmlCellPr id="1" xr6:uid="{00000000-0010-0000-9D00-000001000000}" uniqueName="AreaTematicaSecundariaII.B1.1">
      <xmlPr mapId="18" xpath="/Presentacion/ListadoSolicitud/ProgramaIIB/AreaTematicaSecundariaII.B1.1" xmlDataType="string"/>
    </xmlCellPr>
  </singleXmlCell>
  <singleXmlCell id="159" xr6:uid="{00000000-000C-0000-FFFF-FFFF9E000000}" r="Q27" connectionId="0">
    <xmlCellPr id="1" xr6:uid="{00000000-0010-0000-9E00-000001000000}" uniqueName="CCAAII.B">
      <xmlPr mapId="18" xpath="/Presentacion/ListadoSolicitud/ProgramaIIB/CCAAII.B" xmlDataType="string"/>
    </xmlCellPr>
  </singleXmlCell>
  <singleXmlCell id="160" xr6:uid="{00000000-000C-0000-FFFF-FFFF9F000000}" r="Q28" connectionId="0">
    <xmlCellPr id="1" xr6:uid="{00000000-0010-0000-9F00-000001000000}" uniqueName="ProvinciasII.B">
      <xmlPr mapId="18" xpath="/Presentacion/ListadoSolicitud/ProgramaIIB/ProvinciasII.B" xmlDataType="string"/>
    </xmlCellPr>
  </singleXmlCell>
  <singleXmlCell id="161" xr6:uid="{00000000-000C-0000-FFFF-FFFFA0000000}" r="Q29" connectionId="0">
    <xmlCellPr id="1" xr6:uid="{00000000-0010-0000-A000-000001000000}" uniqueName="DuracionEstimadaMesesII.B">
      <xmlPr mapId="18" xpath="/Presentacion/ListadoSolicitud/ProgramaIIB/DuracionEstimadaMesesII.B" xmlDataType="string"/>
    </xmlCellPr>
  </singleXmlCell>
  <singleXmlCell id="162" xr6:uid="{00000000-000C-0000-FFFF-FFFFA1000000}" r="Q30" connectionId="0">
    <xmlCellPr id="1" xr6:uid="{00000000-0010-0000-A100-000001000000}" uniqueName="SubvencionSolicitadaII.B.E">
      <xmlPr mapId="18" xpath="/Presentacion/ListadoSolicitud/ProgramaIIB/SubvencionSolicitadaII.B.E" xmlDataType="decimal"/>
    </xmlCellPr>
  </singleXmlCell>
  <singleXmlCell id="163" xr6:uid="{00000000-000C-0000-FFFF-FFFFA2000000}" r="Q31" connectionId="0">
    <xmlCellPr id="1" xr6:uid="{00000000-0010-0000-A200-000001000000}" uniqueName="CosteTotalPropuestaII.B.E">
      <xmlPr mapId="18" xpath="/Presentacion/ListadoSolicitud/ProgramaIIB/CosteTotalPropuestaII.B.E" xmlDataType="decimal"/>
    </xmlCellPr>
  </singleXmlCell>
  <singleXmlCell id="164" xr6:uid="{00000000-000C-0000-FFFF-FFFFA3000000}" r="Q32" connectionId="0">
    <xmlCellPr id="1" xr6:uid="{00000000-0010-0000-A300-000001000000}" uniqueName="SubvencionSolicitadaII.B.A">
      <xmlPr mapId="18" xpath="/Presentacion/ListadoSolicitud/ProgramaIIB/SubvencionSolicitadaII.B.A" xmlDataType="decimal"/>
    </xmlCellPr>
  </singleXmlCell>
  <singleXmlCell id="165" xr6:uid="{00000000-000C-0000-FFFF-FFFFA4000000}" r="Q33" connectionId="0">
    <xmlCellPr id="1" xr6:uid="{00000000-0010-0000-A400-000001000000}" uniqueName="CosteTotalPropuestaII.B.A">
      <xmlPr mapId="18" xpath="/Presentacion/ListadoSolicitud/ProgramaIIB/CosteTotalPropuestaII.B.A" xmlDataType="decimal"/>
    </xmlCellPr>
  </singleXmlCell>
  <singleXmlCell id="166" xr6:uid="{00000000-000C-0000-FFFF-FFFFA5000000}" r="Q34" connectionId="0">
    <xmlCellPr id="1" xr6:uid="{00000000-0010-0000-A500-000001000000}" uniqueName="InversionesII.B">
      <xmlPr mapId="18" xpath="/Presentacion/ListadoSolicitud/ProgramaIIB/InversionesII.B" xmlDataType="string"/>
    </xmlCellPr>
  </singleXmlCell>
  <singleXmlCell id="167" xr6:uid="{00000000-000C-0000-FFFF-FFFFA6000000}" r="Q35" connectionId="0">
    <xmlCellPr id="1" xr6:uid="{00000000-0010-0000-A600-000001000000}" uniqueName="TipoInversionII.B">
      <xmlPr mapId="18" xpath="/Presentacion/ListadoSolicitud/ProgramaIIB/TipoInversionII.B" xmlDataType="string"/>
    </xmlCellPr>
  </singleXmlCell>
  <singleXmlCell id="168" xr6:uid="{00000000-000C-0000-FFFF-FFFFA7000000}" r="Q36" connectionId="0">
    <xmlCellPr id="1" xr6:uid="{00000000-0010-0000-A700-000001000000}" uniqueName="FondosPropiosII.B.E">
      <xmlPr mapId="18" xpath="/Presentacion/ListadoSolicitud/ProgramaIIB/FondosPropiosII.B.E" xmlDataType="decimal"/>
    </xmlCellPr>
  </singleXmlCell>
  <singleXmlCell id="169" xr6:uid="{00000000-000C-0000-FFFF-FFFFA8000000}" r="Q37" connectionId="0">
    <xmlCellPr id="1" xr6:uid="{00000000-0010-0000-A800-000001000000}" uniqueName="FondosPropiosII.B.A">
      <xmlPr mapId="18" xpath="/Presentacion/ListadoSolicitud/ProgramaIIB/FondosPropiosII.B.A" xmlDataType="decimal"/>
    </xmlCellPr>
  </singleXmlCell>
  <singleXmlCell id="170" xr6:uid="{00000000-000C-0000-FFFF-FFFFA9000000}" r="Q38" connectionId="0">
    <xmlCellPr id="1" xr6:uid="{00000000-0010-0000-A900-000001000000}" uniqueName="ImporteTotalInversionesProductivasEntidad">
      <xmlPr mapId="18" xpath="/Presentacion/ListadoSolicitud/ProgramaIIB/ImporteTotalInversionesProductivasEntidad" xmlDataType="decimal"/>
    </xmlCellPr>
  </singleXmlCell>
  <singleXmlCell id="171" xr6:uid="{00000000-000C-0000-FFFF-FFFFAA000000}" r="Q39" connectionId="0">
    <xmlCellPr id="1" xr6:uid="{00000000-0010-0000-AA00-000001000000}" uniqueName="ImporteTotalInversionesNoProductivasEntidad">
      <xmlPr mapId="18" xpath="/Presentacion/ListadoSolicitud/ProgramaIIB/ImporteTotalInversionesNoProductivasEntidad" xmlDataType="decimal"/>
    </xmlCellPr>
  </singleXmlCell>
  <singleXmlCell id="172" xr6:uid="{00000000-000C-0000-FFFF-FFFFAB000000}" r="Q40" connectionId="0">
    <xmlCellPr id="1" xr6:uid="{00000000-0010-0000-AB00-000001000000}" uniqueName="ImporteTotalInversionesProductivasAgrupacion">
      <xmlPr mapId="18" xpath="/Presentacion/ListadoSolicitud/ProgramaIIB/ImporteTotalInversionesProductivasAgrupacion" xmlDataType="decimal"/>
    </xmlCellPr>
  </singleXmlCell>
  <singleXmlCell id="173" xr6:uid="{00000000-000C-0000-FFFF-FFFFAC000000}" r="Q41" connectionId="0">
    <xmlCellPr id="1" xr6:uid="{00000000-0010-0000-AC00-000001000000}" uniqueName="ImporteTotalInversionesNoProductivasAgrupacion">
      <xmlPr mapId="18" xpath="/Presentacion/ListadoSolicitud/ProgramaIIB/ImporteTotalInversionesNoProductivasAgrupacion" xmlDataType="decimal"/>
    </xmlCellPr>
  </singleXmlCell>
  <singleXmlCell id="174" xr6:uid="{00000000-000C-0000-FFFF-FFFFAD000000}" r="Q42" connectionId="0">
    <xmlCellPr id="1" xr6:uid="{00000000-0010-0000-AD00-000001000000}" uniqueName="LineaEstrategica">
      <xmlPr mapId="18" xpath="/Presentacion/ListadoSolicitud/ProgramaIIB/LineaEstrategica" xmlDataType="string"/>
    </xmlCellPr>
  </singleXmlCell>
</singleXmlCells>
</file>

<file path=xl/tables/tableSingleCells2.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75" xr6:uid="{00000000-000C-0000-FFFF-FFFFAF000000}" r="A2" connectionId="0">
    <xmlCellPr id="1" xr6:uid="{00000000-0010-0000-AF00-000001000000}" uniqueName="NifCif">
      <xmlPr mapId="18" xpath="/Presentacion/Solicitantes/Entidad/DatosEntidad/NifCif" xmlDataType="string"/>
    </xmlCellPr>
  </singleXmlCell>
  <singleXmlCell id="176" xr6:uid="{00000000-000C-0000-FFFF-FFFFB0000000}" r="B2" connectionId="0">
    <xmlCellPr id="1" xr6:uid="{00000000-0010-0000-B000-000001000000}" uniqueName="RazonSocialEntidad">
      <xmlPr mapId="18" xpath="/Presentacion/Solicitantes/Entidad/DatosEntidad/RazonSocialEntidad" xmlDataType="string"/>
    </xmlCellPr>
  </singleXmlCell>
  <singleXmlCell id="177" xr6:uid="{00000000-000C-0000-FFFF-FFFFB1000000}" r="C2" connectionId="0">
    <xmlCellPr id="1" xr6:uid="{00000000-0010-0000-B100-000001000000}" uniqueName="NifRepresentante">
      <xmlPr mapId="18" xpath="/Presentacion/Solicitantes/Entidad/DatosEntidad/NifRepresentante" xmlDataType="string"/>
    </xmlCellPr>
  </singleXmlCell>
  <singleXmlCell id="178" xr6:uid="{00000000-000C-0000-FFFF-FFFFB2000000}" r="D2" connectionId="0">
    <xmlCellPr id="1" xr6:uid="{00000000-0010-0000-B200-000001000000}" uniqueName="NombreRepresentante">
      <xmlPr mapId="18" xpath="/Presentacion/Solicitantes/Entidad/DatosEntidad/NombreRepresentante" xmlDataType="string"/>
    </xmlCellPr>
  </singleXmlCell>
  <singleXmlCell id="179" xr6:uid="{00000000-000C-0000-FFFF-FFFFB3000000}" r="E2" connectionId="0">
    <xmlCellPr id="1" xr6:uid="{00000000-0010-0000-B300-000001000000}" uniqueName="PrimerApellidoRepresentante">
      <xmlPr mapId="18" xpath="/Presentacion/Solicitantes/Entidad/DatosEntidad/PrimerApellidoRepresentante" xmlDataType="string"/>
    </xmlCellPr>
  </singleXmlCell>
  <singleXmlCell id="180" xr6:uid="{00000000-000C-0000-FFFF-FFFFB4000000}" r="F2" connectionId="0">
    <xmlCellPr id="1" xr6:uid="{00000000-0010-0000-B400-000001000000}" uniqueName="SegundoApellidoRepresentante">
      <xmlPr mapId="18" xpath="/Presentacion/Solicitantes/Entidad/DatosEntidad/SegundoApellidoRepresentante" xmlDataType="string"/>
    </xmlCellPr>
  </singleXmlCell>
  <singleXmlCell id="181" xr6:uid="{00000000-000C-0000-FFFF-FFFFB5000000}" r="G2" connectionId="0">
    <xmlCellPr id="1" xr6:uid="{00000000-0010-0000-B500-000001000000}" uniqueName="CallePlaza">
      <xmlPr mapId="18" xpath="/Presentacion/Solicitantes/Entidad/DatosEntidad/CallePlaza" xmlDataType="string"/>
    </xmlCellPr>
  </singleXmlCell>
  <singleXmlCell id="182" xr6:uid="{00000000-000C-0000-FFFF-FFFFB6000000}" r="H2" connectionId="0">
    <xmlCellPr id="1" xr6:uid="{00000000-0010-0000-B600-000001000000}" uniqueName="Municipio">
      <xmlPr mapId="18" xpath="/Presentacion/Solicitantes/Entidad/DatosEntidad/Municipio" xmlDataType="string"/>
    </xmlCellPr>
  </singleXmlCell>
  <singleXmlCell id="183" xr6:uid="{00000000-000C-0000-FFFF-FFFFB7000000}" r="I2" connectionId="0">
    <xmlCellPr id="1" xr6:uid="{00000000-0010-0000-B700-000001000000}" uniqueName="Provincia">
      <xmlPr mapId="18" xpath="/Presentacion/Solicitantes/Entidad/DatosEntidad/Provincia" xmlDataType="string"/>
    </xmlCellPr>
  </singleXmlCell>
  <singleXmlCell id="184" xr6:uid="{00000000-000C-0000-FFFF-FFFFB8000000}" r="J2" connectionId="0">
    <xmlCellPr id="1" xr6:uid="{00000000-0010-0000-B800-000001000000}" uniqueName="CodigoPostal">
      <xmlPr mapId="18" xpath="/Presentacion/Solicitantes/Entidad/DatosEntidad/CodigoPostal" xmlDataType="string"/>
    </xmlCellPr>
  </singleXmlCell>
  <singleXmlCell id="185" xr6:uid="{00000000-000C-0000-FFFF-FFFFB9000000}" r="K2" connectionId="0">
    <xmlCellPr id="1" xr6:uid="{00000000-0010-0000-B900-000001000000}" uniqueName="ComunidadAutonoma">
      <xmlPr mapId="18" xpath="/Presentacion/Solicitantes/Entidad/DatosEntidad/ComunidadAutonoma" xmlDataType="string"/>
    </xmlCellPr>
  </singleXmlCell>
  <singleXmlCell id="186" xr6:uid="{00000000-000C-0000-FFFF-FFFFBA000000}" r="L2" connectionId="0">
    <xmlCellPr id="1" xr6:uid="{00000000-0010-0000-BA00-000001000000}" uniqueName="Pais">
      <xmlPr mapId="18" xpath="/Presentacion/Solicitantes/Entidad/DatosEntidad/Pais" xmlDataType="string"/>
    </xmlCellPr>
  </singleXmlCell>
  <singleXmlCell id="187" xr6:uid="{00000000-000C-0000-FFFF-FFFFBB000000}" r="M2" connectionId="0">
    <xmlCellPr id="1" xr6:uid="{00000000-0010-0000-BB00-000001000000}" uniqueName="Telefono">
      <xmlPr mapId="18" xpath="/Presentacion/Solicitantes/Entidad/DatosEntidad/Telefono" xmlDataType="string"/>
    </xmlCellPr>
  </singleXmlCell>
  <singleXmlCell id="188" xr6:uid="{00000000-000C-0000-FFFF-FFFFBC000000}" r="N2" connectionId="0">
    <xmlCellPr id="1" xr6:uid="{00000000-0010-0000-BC00-000001000000}" uniqueName="CorreoElectronico">
      <xmlPr mapId="18" xpath="/Presentacion/Solicitantes/Entidad/DatosEntidad/CorreoElectronico" xmlDataType="string"/>
    </xmlCellPr>
  </singleXmlCell>
  <singleXmlCell id="189" xr6:uid="{00000000-000C-0000-FFFF-FFFFBD000000}" r="O2" connectionId="0">
    <xmlCellPr id="1" xr6:uid="{00000000-0010-0000-BD00-000001000000}" uniqueName="PaginaWeb">
      <xmlPr mapId="18" xpath="/Presentacion/Solicitantes/Entidad/DatosEntidad/PaginaWeb" xmlDataType="string"/>
    </xmlCellPr>
  </singleXmlCell>
  <singleXmlCell id="190" xr6:uid="{00000000-000C-0000-FFFF-FFFFBE000000}" r="P2" connectionId="0">
    <xmlCellPr id="1" xr6:uid="{00000000-0010-0000-BE00-000001000000}" uniqueName="TipoEntidadMAPA">
      <xmlPr mapId="18" xpath="/Presentacion/Solicitantes/Entidad/DatosEntidad/TipoEntidadMAPA" xmlDataType="string"/>
    </xmlCellPr>
  </singleXmlCell>
  <singleXmlCell id="191" xr6:uid="{00000000-000C-0000-FFFF-FFFFBF000000}" r="Q2" connectionId="0">
    <xmlCellPr id="1" xr6:uid="{00000000-0010-0000-BF00-000001000000}" uniqueName="ExencionIVA">
      <xmlPr mapId="18" xpath="/Presentacion/Solicitantes/Entidad/DatosEntidad/ExencionIVA" xmlDataType="string"/>
    </xmlCellPr>
  </singleXmlCell>
  <singleXmlCell id="192" xr6:uid="{00000000-000C-0000-FFFF-FFFFC0000000}" r="R2" connectionId="0">
    <xmlCellPr id="1" xr6:uid="{00000000-0010-0000-C000-000001000000}" uniqueName="OtrasCaracteristicas">
      <xmlPr mapId="18" xpath="/Presentacion/Solicitantes/Entidad/DatosEntidad/OtrasCaracteristicas" xmlDataType="string"/>
    </xmlCellPr>
  </singleXmlCell>
  <singleXmlCell id="193" xr6:uid="{00000000-000C-0000-FFFF-FFFFC1000000}" r="S2" connectionId="0">
    <xmlCellPr id="1" xr6:uid="{00000000-0010-0000-C100-000001000000}" uniqueName="AmbitoAgrarioForestal">
      <xmlPr mapId="18" xpath="/Presentacion/Solicitantes/Entidad/DatosEntidad/AmbitoAgrarioForestal" xmlDataType="string"/>
    </xmlCellPr>
  </singleXmlCell>
  <singleXmlCell id="194" xr6:uid="{00000000-000C-0000-FFFF-FFFFC2000000}" r="T2" connectionId="0">
    <xmlCellPr id="1" xr6:uid="{00000000-0010-0000-C200-000001000000}" uniqueName="CCAA">
      <xmlPr mapId="18" xpath="/Presentacion/Solicitantes/Entidad/DatosEntidad/CCAA" xmlDataType="string"/>
    </xmlCellPr>
  </singleXmlCell>
  <singleXmlCell id="195" xr6:uid="{00000000-000C-0000-FFFF-FFFFC3000000}" r="U2" connectionId="0">
    <xmlCellPr id="1" xr6:uid="{00000000-0010-0000-C300-000001000000}" uniqueName="Provincias">
      <xmlPr mapId="18" xpath="/Presentacion/Solicitantes/Entidad/DatosEntidad/Provincias" xmlDataType="string"/>
    </xmlCellPr>
  </singleXmlCell>
  <singleXmlCell id="196" xr6:uid="{00000000-000C-0000-FFFF-FFFFC4000000}" r="V2" connectionId="0">
    <xmlCellPr id="1" xr6:uid="{00000000-0010-0000-C400-000001000000}" uniqueName="CostesIndirectosP.I.A">
      <xmlPr mapId="18" xpath="/Presentacion/Solicitantes/Entidad/DatosEntidad/CostesIndirectosP.I.A" xmlDataType="decimal"/>
    </xmlCellPr>
  </singleXmlCell>
  <singleXmlCell id="197" xr6:uid="{00000000-000C-0000-FFFF-FFFFC5000000}" r="W2" connectionId="0">
    <xmlCellPr id="1" xr6:uid="{00000000-0010-0000-C500-000001000000}" uniqueName="CostesIndirectosP.I.B">
      <xmlPr mapId="18" xpath="/Presentacion/Solicitantes/Entidad/DatosEntidad/CostesIndirectosP.I.B" xmlDataType="decimal"/>
    </xmlCellPr>
  </singleXmlCell>
  <singleXmlCell id="198" xr6:uid="{00000000-000C-0000-FFFF-FFFFC6000000}" r="X2" connectionId="0">
    <xmlCellPr id="1" xr6:uid="{00000000-0010-0000-C600-000001000000}" uniqueName="CostesIndirectosP.I.C.1">
      <xmlPr mapId="18" xpath="/Presentacion/Solicitantes/Entidad/DatosEntidad/CostesIndirectosP.I.C.1" xmlDataType="decimal"/>
    </xmlCellPr>
  </singleXmlCell>
  <singleXmlCell id="199" xr6:uid="{00000000-000C-0000-FFFF-FFFFC7000000}" r="Y2" connectionId="0">
    <xmlCellPr id="1" xr6:uid="{00000000-0010-0000-C700-000001000000}" uniqueName="CostesIndirectosP.I.C.2">
      <xmlPr mapId="18" xpath="/Presentacion/Solicitantes/Entidad/DatosEntidad/CostesIndirectosP.I.C.2" xmlDataType="decimal"/>
    </xmlCellPr>
  </singleXmlCell>
  <singleXmlCell id="200" xr6:uid="{00000000-000C-0000-FFFF-FFFFC8000000}" r="Z2" connectionId="0">
    <xmlCellPr id="1" xr6:uid="{00000000-0010-0000-C800-000001000000}" uniqueName="CostesIndirectosP.II.A">
      <xmlPr mapId="18" xpath="/Presentacion/Solicitantes/Entidad/DatosEntidad/CostesIndirectosP.II.A" xmlDataType="decimal"/>
    </xmlCellPr>
  </singleXmlCell>
  <singleXmlCell id="201" xr6:uid="{00000000-000C-0000-FFFF-FFFFC9000000}" r="AA2" connectionId="0">
    <xmlCellPr id="1" xr6:uid="{00000000-0010-0000-C900-000001000000}" uniqueName="CostesIndirectosP.II.B">
      <xmlPr mapId="18" xpath="/Presentacion/Solicitantes/Entidad/DatosEntidad/CostesIndirectosP.II.B" xmlDataType="decimal"/>
    </xmlCellPr>
  </singleXmlCell>
  <singleXmlCell id="202" xr6:uid="{00000000-000C-0000-FFFF-FFFFCA000000}" r="AB2" connectionId="0">
    <xmlCellPr id="1" xr6:uid="{00000000-0010-0000-CA00-000001000000}" uniqueName="TotalPresupuestadoP.I.A">
      <xmlPr mapId="18" xpath="/Presentacion/Solicitantes/Entidad/DatosEntidad/TotalPresupuestadoP.I.A" xmlDataType="decimal"/>
    </xmlCellPr>
  </singleXmlCell>
  <singleXmlCell id="203" xr6:uid="{00000000-000C-0000-FFFF-FFFFCB000000}" r="AC2" connectionId="0">
    <xmlCellPr id="1" xr6:uid="{00000000-0010-0000-CB00-000001000000}" uniqueName="TotalPresupuestadoP.I.B">
      <xmlPr mapId="18" xpath="/Presentacion/Solicitantes/Entidad/DatosEntidad/TotalPresupuestadoP.I.B" xmlDataType="decimal"/>
    </xmlCellPr>
  </singleXmlCell>
  <singleXmlCell id="204" xr6:uid="{00000000-000C-0000-FFFF-FFFFCC000000}" r="AD2" connectionId="0">
    <xmlCellPr id="1" xr6:uid="{00000000-0010-0000-CC00-000001000000}" uniqueName="TotalPresupuestadoP.I.C.1">
      <xmlPr mapId="18" xpath="/Presentacion/Solicitantes/Entidad/DatosEntidad/TotalPresupuestadoP.I.C.1" xmlDataType="decimal"/>
    </xmlCellPr>
  </singleXmlCell>
  <singleXmlCell id="205" xr6:uid="{00000000-000C-0000-FFFF-FFFFCD000000}" r="AE2" connectionId="0">
    <xmlCellPr id="1" xr6:uid="{00000000-0010-0000-CD00-000001000000}" uniqueName="TotalPresupuestadoP.I.C.2">
      <xmlPr mapId="18" xpath="/Presentacion/Solicitantes/Entidad/DatosEntidad/TotalPresupuestadoP.I.C.2" xmlDataType="decimal"/>
    </xmlCellPr>
  </singleXmlCell>
  <singleXmlCell id="206" xr6:uid="{00000000-000C-0000-FFFF-FFFFCE000000}" r="AF2" connectionId="0">
    <xmlCellPr id="1" xr6:uid="{00000000-0010-0000-CE00-000001000000}" uniqueName="TotalPresupuestadoP.II.A">
      <xmlPr mapId="18" xpath="/Presentacion/Solicitantes/Entidad/DatosEntidad/TotalPresupuestadoP.II.A" xmlDataType="decimal"/>
    </xmlCellPr>
  </singleXmlCell>
  <singleXmlCell id="207" xr6:uid="{00000000-000C-0000-FFFF-FFFFCF000000}" r="AG2" connectionId="0">
    <xmlCellPr id="1" xr6:uid="{00000000-0010-0000-CF00-000001000000}" uniqueName="TotalPresupuestadoP.II.B">
      <xmlPr mapId="18" xpath="/Presentacion/Solicitantes/Entidad/DatosEntidad/TotalPresupuestadoP.II.B" xmlDataType="decimal"/>
    </xmlCellPr>
  </singleXmlCell>
  <singleXmlCell id="208" xr6:uid="{00000000-000C-0000-FFFF-FFFFD0000000}" r="AH2" connectionId="0">
    <xmlCellPr id="1" xr6:uid="{00000000-0010-0000-D000-000001000000}" uniqueName="TotalSubvencionP.I.A">
      <xmlPr mapId="18" xpath="/Presentacion/Solicitantes/Entidad/DatosEntidad/TotalSubvencionP.I.A" xmlDataType="decimal"/>
    </xmlCellPr>
  </singleXmlCell>
  <singleXmlCell id="209" xr6:uid="{00000000-000C-0000-FFFF-FFFFD1000000}" r="AI2" connectionId="0">
    <xmlCellPr id="1" xr6:uid="{00000000-0010-0000-D100-000001000000}" uniqueName="TotalSubvencionP.I.B">
      <xmlPr mapId="18" xpath="/Presentacion/Solicitantes/Entidad/DatosEntidad/TotalSubvencionP.I.B" xmlDataType="decimal"/>
    </xmlCellPr>
  </singleXmlCell>
  <singleXmlCell id="210" xr6:uid="{00000000-000C-0000-FFFF-FFFFD2000000}" r="AJ2" connectionId="0">
    <xmlCellPr id="1" xr6:uid="{00000000-0010-0000-D200-000001000000}" uniqueName="TotalSubvencionP.I.C.1">
      <xmlPr mapId="18" xpath="/Presentacion/Solicitantes/Entidad/DatosEntidad/TotalSubvencionP.I.C.1" xmlDataType="decimal"/>
    </xmlCellPr>
  </singleXmlCell>
  <singleXmlCell id="211" xr6:uid="{00000000-000C-0000-FFFF-FFFFD3000000}" r="AK2" connectionId="0">
    <xmlCellPr id="1" xr6:uid="{00000000-0010-0000-D300-000001000000}" uniqueName="TotalSubvencionP.I.C.2">
      <xmlPr mapId="18" xpath="/Presentacion/Solicitantes/Entidad/DatosEntidad/TotalSubvencionP.I.C.2" xmlDataType="decimal"/>
    </xmlCellPr>
  </singleXmlCell>
  <singleXmlCell id="212" xr6:uid="{00000000-000C-0000-FFFF-FFFFD4000000}" r="AL2" connectionId="0">
    <xmlCellPr id="1" xr6:uid="{00000000-0010-0000-D400-000001000000}" uniqueName="TotalSubvencionP.II.A">
      <xmlPr mapId="18" xpath="/Presentacion/Solicitantes/Entidad/DatosEntidad/TotalSubvencionP.II.A" xmlDataType="decimal"/>
    </xmlCellPr>
  </singleXmlCell>
  <singleXmlCell id="213" xr6:uid="{00000000-000C-0000-FFFF-FFFFD5000000}" r="AM2" connectionId="0">
    <xmlCellPr id="1" xr6:uid="{00000000-0010-0000-D500-000001000000}" uniqueName="TotalSubvencionP.II.B">
      <xmlPr mapId="18" xpath="/Presentacion/Solicitantes/Entidad/DatosEntidad/TotalSubvencionP.II.B" xmlDataType="decimal"/>
    </xmlCellPr>
  </singleXmlCell>
  <singleXmlCell id="214" xr6:uid="{00000000-000C-0000-FFFF-FFFFD6000000}" r="AN2" connectionId="0">
    <xmlCellPr id="1" xr6:uid="{00000000-0010-0000-D600-000001000000}" uniqueName="TotalFondosPropiosP.I.A">
      <xmlPr mapId="18" xpath="/Presentacion/Solicitantes/Entidad/DatosEntidad/TotalFondosPropiosP.I.A" xmlDataType="decimal"/>
    </xmlCellPr>
  </singleXmlCell>
  <singleXmlCell id="215" xr6:uid="{00000000-000C-0000-FFFF-FFFFD7000000}" r="AO2" connectionId="0">
    <xmlCellPr id="1" xr6:uid="{00000000-0010-0000-D700-000001000000}" uniqueName="TotalFondosPropiosP.I.B">
      <xmlPr mapId="18" xpath="/Presentacion/Solicitantes/Entidad/DatosEntidad/TotalFondosPropiosP.I.B" xmlDataType="decimal"/>
    </xmlCellPr>
  </singleXmlCell>
  <singleXmlCell id="216" xr6:uid="{00000000-000C-0000-FFFF-FFFFD8000000}" r="AP2" connectionId="0">
    <xmlCellPr id="1" xr6:uid="{00000000-0010-0000-D800-000001000000}" uniqueName="TotalFondosPropiosP.I.C.1">
      <xmlPr mapId="18" xpath="/Presentacion/Solicitantes/Entidad/DatosEntidad/TotalFondosPropiosP.I.C.1" xmlDataType="decimal"/>
    </xmlCellPr>
  </singleXmlCell>
  <singleXmlCell id="217" xr6:uid="{00000000-000C-0000-FFFF-FFFFD9000000}" r="AQ2" connectionId="0">
    <xmlCellPr id="1" xr6:uid="{00000000-0010-0000-D900-000001000000}" uniqueName="TotalFondosPropiosP.I.C.2">
      <xmlPr mapId="18" xpath="/Presentacion/Solicitantes/Entidad/DatosEntidad/TotalFondosPropiosP.I.C.2" xmlDataType="decimal"/>
    </xmlCellPr>
  </singleXmlCell>
  <singleXmlCell id="218" xr6:uid="{00000000-000C-0000-FFFF-FFFFDA000000}" r="AR2" connectionId="0">
    <xmlCellPr id="1" xr6:uid="{00000000-0010-0000-DA00-000001000000}" uniqueName="TotalFondosPropiosP.II.A">
      <xmlPr mapId="18" xpath="/Presentacion/Solicitantes/Entidad/DatosEntidad/TotalFondosPropiosP.II.A" xmlDataType="decimal"/>
    </xmlCellPr>
  </singleXmlCell>
  <singleXmlCell id="219" xr6:uid="{00000000-000C-0000-FFFF-FFFFDB000000}" r="AS2" connectionId="0">
    <xmlCellPr id="1" xr6:uid="{00000000-0010-0000-DB00-000001000000}" uniqueName="TotalFondosPropiosP.II.B">
      <xmlPr mapId="18" xpath="/Presentacion/Solicitantes/Entidad/DatosEntidad/TotalFondosPropiosP.II.B" xmlDataType="decimal"/>
    </xmlCellPr>
  </singleXmlCell>
  <singleXmlCell id="220" xr6:uid="{00000000-000C-0000-FFFF-FFFFDC000000}" r="AT2" connectionId="0">
    <xmlCellPr id="1" xr6:uid="{00000000-0010-0000-DC00-000001000000}" uniqueName="ImporteSubvencion1P.I.A">
      <xmlPr mapId="18" xpath="/Presentacion/Solicitantes/Entidad/DatosEntidad/ImporteSubvencion1P.I.A" xmlDataType="decimal"/>
    </xmlCellPr>
  </singleXmlCell>
  <singleXmlCell id="221" xr6:uid="{00000000-000C-0000-FFFF-FFFFDD000000}" r="AU2" connectionId="0">
    <xmlCellPr id="1" xr6:uid="{00000000-0010-0000-DD00-000001000000}" uniqueName="ImporteSubvencion1P.I.B">
      <xmlPr mapId="18" xpath="/Presentacion/Solicitantes/Entidad/DatosEntidad/ImporteSubvencion1P.I.B" xmlDataType="decimal"/>
    </xmlCellPr>
  </singleXmlCell>
  <singleXmlCell id="222" xr6:uid="{00000000-000C-0000-FFFF-FFFFDE000000}" r="AV2" connectionId="0">
    <xmlCellPr id="1" xr6:uid="{00000000-0010-0000-DE00-000001000000}" uniqueName="ImporteSubvencion1P.I.C.1">
      <xmlPr mapId="18" xpath="/Presentacion/Solicitantes/Entidad/DatosEntidad/ImporteSubvencion1P.I.C.1" xmlDataType="decimal"/>
    </xmlCellPr>
  </singleXmlCell>
  <singleXmlCell id="223" xr6:uid="{00000000-000C-0000-FFFF-FFFFDF000000}" r="AW2" connectionId="0">
    <xmlCellPr id="1" xr6:uid="{00000000-0010-0000-DF00-000001000000}" uniqueName="ImporteSubvencion1P.I.C.2">
      <xmlPr mapId="18" xpath="/Presentacion/Solicitantes/Entidad/DatosEntidad/ImporteSubvencion1P.I.C.2" xmlDataType="decimal"/>
    </xmlCellPr>
  </singleXmlCell>
  <singleXmlCell id="224" xr6:uid="{00000000-000C-0000-FFFF-FFFFE0000000}" r="AX2" connectionId="0">
    <xmlCellPr id="1" xr6:uid="{00000000-0010-0000-E000-000001000000}" uniqueName="ImporteSubvencion1P.II.A">
      <xmlPr mapId="18" xpath="/Presentacion/Solicitantes/Entidad/DatosEntidad/ImporteSubvencion1P.II.A" xmlDataType="decimal"/>
    </xmlCellPr>
  </singleXmlCell>
  <singleXmlCell id="225" xr6:uid="{00000000-000C-0000-FFFF-FFFFE1000000}" r="AY2" connectionId="0">
    <xmlCellPr id="1" xr6:uid="{00000000-0010-0000-E100-000001000000}" uniqueName="ImporteSubvencion1P.II.B">
      <xmlPr mapId="18" xpath="/Presentacion/Solicitantes/Entidad/DatosEntidad/ImporteSubvencion1P.II.B" xmlDataType="decimal"/>
    </xmlCellPr>
  </singleXmlCell>
  <singleXmlCell id="226" xr6:uid="{00000000-000C-0000-FFFF-FFFFE2000000}" r="AZ2" connectionId="0">
    <xmlCellPr id="1" xr6:uid="{00000000-0010-0000-E200-000001000000}" uniqueName="ImporteSubvencion2P.I.A">
      <xmlPr mapId="18" xpath="/Presentacion/Solicitantes/Entidad/DatosEntidad/ImporteSubvencion2P.I.A" xmlDataType="decimal"/>
    </xmlCellPr>
  </singleXmlCell>
  <singleXmlCell id="227" xr6:uid="{00000000-000C-0000-FFFF-FFFFE3000000}" r="BA2" connectionId="0">
    <xmlCellPr id="1" xr6:uid="{00000000-0010-0000-E300-000001000000}" uniqueName="ImporteSubvencion2P.I.B">
      <xmlPr mapId="18" xpath="/Presentacion/Solicitantes/Entidad/DatosEntidad/ImporteSubvencion2P.I.B" xmlDataType="decimal"/>
    </xmlCellPr>
  </singleXmlCell>
  <singleXmlCell id="228" xr6:uid="{00000000-000C-0000-FFFF-FFFFE4000000}" r="BB2" connectionId="0">
    <xmlCellPr id="1" xr6:uid="{00000000-0010-0000-E400-000001000000}" uniqueName="ImporteSubvencion2P.I.C.1">
      <xmlPr mapId="18" xpath="/Presentacion/Solicitantes/Entidad/DatosEntidad/ImporteSubvencion2P.I.C.1" xmlDataType="decimal"/>
    </xmlCellPr>
  </singleXmlCell>
  <singleXmlCell id="229" xr6:uid="{00000000-000C-0000-FFFF-FFFFE5000000}" r="BC2" connectionId="0">
    <xmlCellPr id="1" xr6:uid="{00000000-0010-0000-E500-000001000000}" uniqueName="ImporteSubvencion2P.I.C.2">
      <xmlPr mapId="18" xpath="/Presentacion/Solicitantes/Entidad/DatosEntidad/ImporteSubvencion2P.I.C.2" xmlDataType="decimal"/>
    </xmlCellPr>
  </singleXmlCell>
  <singleXmlCell id="230" xr6:uid="{00000000-000C-0000-FFFF-FFFFE6000000}" r="BD2" connectionId="0">
    <xmlCellPr id="1" xr6:uid="{00000000-0010-0000-E600-000001000000}" uniqueName="ImporteSubvencion2P.II.A">
      <xmlPr mapId="18" xpath="/Presentacion/Solicitantes/Entidad/DatosEntidad/ImporteSubvencion2P.II.A" xmlDataType="decimal"/>
    </xmlCellPr>
  </singleXmlCell>
  <singleXmlCell id="231" xr6:uid="{00000000-000C-0000-FFFF-FFFFE7000000}" r="BE2" connectionId="0">
    <xmlCellPr id="1" xr6:uid="{00000000-0010-0000-E700-000001000000}" uniqueName="ImporteSubvencion2P.II.B">
      <xmlPr mapId="18" xpath="/Presentacion/Solicitantes/Entidad/DatosEntidad/ImporteSubvencion2P.II.B" xmlDataType="decimal"/>
    </xmlCellPr>
  </singleXmlCell>
  <singleXmlCell id="232" xr6:uid="{00000000-000C-0000-FFFF-FFFFE8000000}" r="BF2" connectionId="0">
    <xmlCellPr id="1" xr6:uid="{00000000-0010-0000-E800-000001000000}" uniqueName="ImporteSubcontratacionP.I.A">
      <xmlPr mapId="18" xpath="/Presentacion/Solicitantes/Entidad/DatosEntidad/ImporteSubcontratacionP.I.A" xmlDataType="decimal"/>
    </xmlCellPr>
  </singleXmlCell>
  <singleXmlCell id="233" xr6:uid="{00000000-000C-0000-FFFF-FFFFE9000000}" r="BG2" connectionId="0">
    <xmlCellPr id="1" xr6:uid="{00000000-0010-0000-E900-000001000000}" uniqueName="ImporteSubcontratacionP.I.B">
      <xmlPr mapId="18" xpath="/Presentacion/Solicitantes/Entidad/DatosEntidad/ImporteSubcontratacionP.I.B" xmlDataType="decimal"/>
    </xmlCellPr>
  </singleXmlCell>
  <singleXmlCell id="234" xr6:uid="{00000000-000C-0000-FFFF-FFFFEA000000}" r="BH2" connectionId="0">
    <xmlCellPr id="1" xr6:uid="{00000000-0010-0000-EA00-000001000000}" uniqueName="ImporteSubcontratacionP.I.C.1">
      <xmlPr mapId="18" xpath="/Presentacion/Solicitantes/Entidad/DatosEntidad/ImporteSubcontratacionP.I.C.1" xmlDataType="decimal"/>
    </xmlCellPr>
  </singleXmlCell>
  <singleXmlCell id="235" xr6:uid="{00000000-000C-0000-FFFF-FFFFEB000000}" r="BI2" connectionId="0">
    <xmlCellPr id="1" xr6:uid="{00000000-0010-0000-EB00-000001000000}" uniqueName="ImporteSubcontratacionP.I.C.2">
      <xmlPr mapId="18" xpath="/Presentacion/Solicitantes/Entidad/DatosEntidad/ImporteSubcontratacionP.I.C.2" xmlDataType="decimal"/>
    </xmlCellPr>
  </singleXmlCell>
  <singleXmlCell id="236" xr6:uid="{00000000-000C-0000-FFFF-FFFFEC000000}" r="BJ2" connectionId="0">
    <xmlCellPr id="1" xr6:uid="{00000000-0010-0000-EC00-000001000000}" uniqueName="ImporteSubcontratacionP.II.A">
      <xmlPr mapId="18" xpath="/Presentacion/Solicitantes/Entidad/DatosEntidad/ImporteSubcontratacionP.II.A" xmlDataType="decimal"/>
    </xmlCellPr>
  </singleXmlCell>
  <singleXmlCell id="237" xr6:uid="{00000000-000C-0000-FFFF-FFFFED000000}" r="BK2" connectionId="0">
    <xmlCellPr id="1" xr6:uid="{00000000-0010-0000-ED00-000001000000}" uniqueName="ImporteSubcontratacionP.II.B">
      <xmlPr mapId="18" xpath="/Presentacion/Solicitantes/Entidad/DatosEntidad/ImporteSubcontratacionP.II.B" xmlDataType="decimal"/>
    </xmlCellPr>
  </singleXmlCell>
  <singleXmlCell id="238" xr6:uid="{00000000-000C-0000-FFFF-FFFFEE000000}" r="BL2" connectionId="0">
    <xmlCellPr id="1" xr6:uid="{00000000-0010-0000-EE00-000001000000}" uniqueName="ImporteInversionesProductivasP.I.B">
      <xmlPr mapId="18" xpath="/Presentacion/Solicitantes/Entidad/DatosEntidad/ImporteInversionesProductivasP.I.B" xmlDataType="decimal"/>
    </xmlCellPr>
  </singleXmlCell>
  <singleXmlCell id="239" xr6:uid="{00000000-000C-0000-FFFF-FFFFEF000000}" r="BM2" connectionId="0">
    <xmlCellPr id="1" xr6:uid="{00000000-0010-0000-EF00-000001000000}" uniqueName="ImporteInversionesNoProductivasP.I.B">
      <xmlPr mapId="18" xpath="/Presentacion/Solicitantes/Entidad/DatosEntidad/ImporteInversionesNoProductivasP.I.B" xmlDataType="decimal"/>
    </xmlCellPr>
  </singleXmlCell>
  <singleXmlCell id="240" xr6:uid="{00000000-000C-0000-FFFF-FFFFF0000000}" r="BN2" connectionId="0">
    <xmlCellPr id="1" xr6:uid="{00000000-0010-0000-F000-000001000000}" uniqueName="ImporteInversionesProductivasP.II.B">
      <xmlPr mapId="18" xpath="/Presentacion/Solicitantes/Entidad/DatosEntidad/ImporteInversionesProductivasP.II.B" xmlDataType="decimal"/>
    </xmlCellPr>
  </singleXmlCell>
  <singleXmlCell id="241" xr6:uid="{00000000-000C-0000-FFFF-FFFFF1000000}" r="BO2" connectionId="0">
    <xmlCellPr id="1" xr6:uid="{00000000-0010-0000-F100-000001000000}" uniqueName="ImporteInversionesNoProductivasP.II.B">
      <xmlPr mapId="18" xpath="/Presentacion/Solicitantes/Entidad/DatosEntidad/ImporteInversionesNoProductivasP.II.B" xmlDataType="decimal"/>
    </xmlCellPr>
  </singleXmlCell>
</singleXmlCell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ede.mapa.gob.es/portal/site/seMAPA/ficha-procedimiento?procedure_suborg_responsable=21&amp;procedure_etiqueta_pdu=null&amp;procedure_id=1045&amp;by=theme" TargetMode="Externa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omments" Target="../comments1.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tableSingleCells" Target="../tables/tableSingleCells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SingleCells" Target="../tables/tableSingleCells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0.bin"/><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4"/>
  <dimension ref="A1:Z984"/>
  <sheetViews>
    <sheetView topLeftCell="A13" zoomScale="90" zoomScaleNormal="90" workbookViewId="0">
      <selection activeCell="B4" sqref="B4:G4"/>
    </sheetView>
  </sheetViews>
  <sheetFormatPr baseColWidth="10" defaultColWidth="14.5" defaultRowHeight="15" customHeight="1" x14ac:dyDescent="0.2"/>
  <cols>
    <col min="1" max="1" width="2.33203125" style="1" customWidth="1"/>
    <col min="2" max="2" width="8" style="1" customWidth="1"/>
    <col min="3" max="3" width="74.6640625" style="1" customWidth="1"/>
    <col min="4" max="4" width="19.6640625" style="1" customWidth="1"/>
    <col min="5" max="6" width="23.6640625" style="1" customWidth="1"/>
    <col min="7" max="7" width="24.83203125" style="1" customWidth="1"/>
    <col min="8" max="26" width="10.6640625" style="1" customWidth="1"/>
    <col min="27" max="16384" width="14.5" style="1"/>
  </cols>
  <sheetData>
    <row r="1" spans="1:26" ht="75" customHeight="1" x14ac:dyDescent="0.2">
      <c r="B1" s="603"/>
      <c r="C1" s="604"/>
      <c r="D1" s="604"/>
      <c r="E1" s="604"/>
      <c r="F1" s="604"/>
      <c r="G1" s="604"/>
    </row>
    <row r="2" spans="1:26" ht="12.75" customHeight="1" x14ac:dyDescent="0.2">
      <c r="B2" s="12" t="s">
        <v>50</v>
      </c>
      <c r="C2" s="11"/>
      <c r="D2" s="11"/>
      <c r="E2" s="11"/>
      <c r="F2" s="11"/>
      <c r="G2" s="11"/>
    </row>
    <row r="3" spans="1:26" ht="40.5" customHeight="1" thickBot="1" x14ac:dyDescent="0.25">
      <c r="B3" s="605" t="s">
        <v>703</v>
      </c>
      <c r="C3" s="604"/>
      <c r="D3" s="604"/>
      <c r="E3" s="604"/>
      <c r="F3" s="604"/>
      <c r="G3" s="604"/>
    </row>
    <row r="4" spans="1:26" ht="162.75" customHeight="1" thickBot="1" x14ac:dyDescent="0.25">
      <c r="A4" s="7"/>
      <c r="B4" s="606" t="s">
        <v>701</v>
      </c>
      <c r="C4" s="607"/>
      <c r="D4" s="607"/>
      <c r="E4" s="607"/>
      <c r="F4" s="607"/>
      <c r="G4" s="608"/>
      <c r="H4" s="7"/>
      <c r="I4" s="7"/>
      <c r="J4" s="7"/>
      <c r="K4" s="7"/>
      <c r="L4" s="7"/>
      <c r="M4" s="7"/>
      <c r="N4" s="7"/>
      <c r="O4" s="7"/>
      <c r="P4" s="7"/>
      <c r="Q4" s="7"/>
      <c r="R4" s="7"/>
      <c r="S4" s="7"/>
      <c r="T4" s="7"/>
      <c r="U4" s="7"/>
      <c r="V4" s="7"/>
      <c r="W4" s="7"/>
      <c r="X4" s="7"/>
      <c r="Y4" s="7"/>
      <c r="Z4" s="7"/>
    </row>
    <row r="5" spans="1:26" ht="12.75" customHeight="1" thickBot="1" x14ac:dyDescent="0.25">
      <c r="A5" s="7"/>
      <c r="B5" s="10"/>
      <c r="C5" s="10"/>
      <c r="D5" s="10"/>
      <c r="E5" s="10"/>
      <c r="F5" s="10"/>
      <c r="G5" s="10"/>
      <c r="H5" s="7"/>
      <c r="I5" s="7"/>
      <c r="J5" s="7"/>
      <c r="K5" s="7"/>
      <c r="L5" s="7"/>
      <c r="M5" s="7"/>
      <c r="N5" s="7"/>
      <c r="O5" s="7"/>
      <c r="P5" s="7"/>
      <c r="Q5" s="7"/>
      <c r="R5" s="7"/>
      <c r="S5" s="7"/>
      <c r="T5" s="7"/>
      <c r="U5" s="7"/>
      <c r="V5" s="7"/>
      <c r="W5" s="7"/>
      <c r="X5" s="7"/>
      <c r="Y5" s="7"/>
      <c r="Z5" s="7"/>
    </row>
    <row r="6" spans="1:26" ht="56.25" customHeight="1" thickTop="1" thickBot="1" x14ac:dyDescent="0.25">
      <c r="B6" s="609" t="s">
        <v>702</v>
      </c>
      <c r="C6" s="610"/>
      <c r="D6" s="610"/>
      <c r="E6" s="610"/>
      <c r="F6" s="610"/>
      <c r="G6" s="611"/>
    </row>
    <row r="7" spans="1:26" ht="11.25" customHeight="1" thickTop="1" thickBot="1" x14ac:dyDescent="0.25">
      <c r="A7" s="7"/>
      <c r="B7" s="9"/>
      <c r="C7" s="9"/>
      <c r="D7" s="9"/>
      <c r="E7" s="9"/>
      <c r="F7" s="9"/>
      <c r="G7" s="9"/>
      <c r="H7" s="7"/>
      <c r="J7" s="7"/>
      <c r="K7" s="7"/>
      <c r="L7" s="7"/>
      <c r="M7" s="7"/>
      <c r="N7" s="7"/>
      <c r="O7" s="7"/>
      <c r="P7" s="7"/>
      <c r="Q7" s="7"/>
      <c r="R7" s="7"/>
      <c r="S7" s="7"/>
      <c r="T7" s="7"/>
      <c r="U7" s="7"/>
      <c r="V7" s="7"/>
      <c r="W7" s="7"/>
      <c r="X7" s="7"/>
      <c r="Y7" s="7"/>
      <c r="Z7" s="7"/>
    </row>
    <row r="8" spans="1:26" ht="44.25" customHeight="1" thickTop="1" thickBot="1" x14ac:dyDescent="0.25">
      <c r="A8" s="7"/>
      <c r="B8" s="609" t="s">
        <v>581</v>
      </c>
      <c r="C8" s="610"/>
      <c r="D8" s="610"/>
      <c r="E8" s="610"/>
      <c r="F8" s="610"/>
      <c r="G8" s="611"/>
      <c r="H8" s="7"/>
      <c r="J8" s="7"/>
      <c r="K8" s="7"/>
      <c r="L8" s="7"/>
      <c r="M8" s="7"/>
      <c r="N8" s="7"/>
      <c r="O8" s="7"/>
      <c r="P8" s="7"/>
      <c r="Q8" s="7"/>
      <c r="R8" s="7"/>
      <c r="S8" s="7"/>
      <c r="T8" s="7"/>
      <c r="U8" s="7"/>
      <c r="V8" s="7"/>
      <c r="W8" s="7"/>
      <c r="X8" s="7"/>
      <c r="Y8" s="7"/>
      <c r="Z8" s="7"/>
    </row>
    <row r="9" spans="1:26" ht="32.25" customHeight="1" thickTop="1" x14ac:dyDescent="0.2">
      <c r="A9" s="7"/>
      <c r="B9" s="596" t="s">
        <v>589</v>
      </c>
      <c r="C9" s="596"/>
      <c r="D9" s="596"/>
      <c r="E9" s="596"/>
      <c r="F9" s="596"/>
      <c r="G9" s="596"/>
      <c r="H9" s="7"/>
      <c r="I9" s="7"/>
      <c r="J9" s="7"/>
      <c r="K9" s="7"/>
      <c r="L9" s="7"/>
      <c r="M9" s="7"/>
      <c r="N9" s="7"/>
      <c r="O9" s="7"/>
      <c r="P9" s="7"/>
      <c r="Q9" s="7"/>
      <c r="R9" s="7"/>
      <c r="S9" s="7"/>
      <c r="T9" s="7"/>
      <c r="U9" s="7"/>
      <c r="V9" s="7"/>
      <c r="W9" s="7"/>
      <c r="X9" s="7"/>
      <c r="Y9" s="7"/>
      <c r="Z9" s="7"/>
    </row>
    <row r="10" spans="1:26" ht="23.25" customHeight="1" x14ac:dyDescent="0.2">
      <c r="A10" s="7"/>
      <c r="B10" s="597" t="s">
        <v>49</v>
      </c>
      <c r="C10" s="597"/>
      <c r="D10" s="597"/>
      <c r="E10" s="597"/>
      <c r="F10" s="597"/>
      <c r="G10" s="597"/>
      <c r="H10" s="8"/>
      <c r="I10" s="7"/>
      <c r="J10" s="7"/>
      <c r="K10" s="7"/>
      <c r="L10" s="7"/>
      <c r="M10" s="7"/>
      <c r="N10" s="7"/>
      <c r="O10" s="7"/>
      <c r="P10" s="7"/>
      <c r="Q10" s="7"/>
      <c r="R10" s="7"/>
      <c r="S10" s="7"/>
      <c r="T10" s="7"/>
      <c r="U10" s="7"/>
      <c r="V10" s="7"/>
      <c r="W10" s="7"/>
      <c r="X10" s="7"/>
      <c r="Y10" s="7"/>
      <c r="Z10" s="7"/>
    </row>
    <row r="11" spans="1:26" ht="23.25" customHeight="1" x14ac:dyDescent="0.2">
      <c r="A11" s="7"/>
      <c r="B11" s="597" t="s">
        <v>48</v>
      </c>
      <c r="C11" s="597"/>
      <c r="D11" s="597"/>
      <c r="E11" s="597"/>
      <c r="F11" s="597"/>
      <c r="G11" s="597"/>
      <c r="H11" s="8"/>
      <c r="I11" s="7"/>
      <c r="J11" s="7"/>
      <c r="K11" s="7"/>
      <c r="L11" s="7"/>
      <c r="M11" s="7"/>
      <c r="N11" s="7"/>
      <c r="O11" s="7"/>
      <c r="P11" s="7"/>
      <c r="Q11" s="7"/>
      <c r="R11" s="7"/>
      <c r="S11" s="7"/>
      <c r="T11" s="7"/>
      <c r="U11" s="7"/>
      <c r="V11" s="7"/>
      <c r="W11" s="7"/>
      <c r="X11" s="7"/>
      <c r="Y11" s="7"/>
      <c r="Z11" s="7"/>
    </row>
    <row r="12" spans="1:26" ht="24.75" customHeight="1" x14ac:dyDescent="0.2">
      <c r="A12" s="7"/>
      <c r="B12" s="597" t="s">
        <v>47</v>
      </c>
      <c r="C12" s="597"/>
      <c r="D12" s="597"/>
      <c r="E12" s="597"/>
      <c r="F12" s="597"/>
      <c r="G12" s="597"/>
      <c r="H12" s="7"/>
      <c r="I12" s="7"/>
      <c r="J12" s="7"/>
      <c r="K12" s="7"/>
      <c r="L12" s="7"/>
      <c r="M12" s="7"/>
      <c r="N12" s="7"/>
      <c r="O12" s="7"/>
      <c r="P12" s="7"/>
      <c r="Q12" s="7"/>
      <c r="R12" s="7"/>
      <c r="S12" s="7"/>
      <c r="T12" s="7"/>
      <c r="U12" s="7"/>
      <c r="V12" s="7"/>
      <c r="W12" s="7"/>
      <c r="X12" s="7"/>
      <c r="Y12" s="7"/>
      <c r="Z12" s="7"/>
    </row>
    <row r="13" spans="1:26" ht="55.5" customHeight="1" x14ac:dyDescent="0.2">
      <c r="A13" s="7"/>
      <c r="B13" s="597" t="s">
        <v>46</v>
      </c>
      <c r="C13" s="597"/>
      <c r="D13" s="597"/>
      <c r="E13" s="597"/>
      <c r="F13" s="597"/>
      <c r="G13" s="597"/>
      <c r="H13" s="7"/>
      <c r="I13" s="7"/>
      <c r="J13" s="7"/>
      <c r="K13" s="7"/>
      <c r="L13" s="7"/>
      <c r="M13" s="7"/>
      <c r="N13" s="7"/>
      <c r="O13" s="7"/>
      <c r="P13" s="7"/>
      <c r="Q13" s="7"/>
      <c r="R13" s="7"/>
      <c r="S13" s="7"/>
      <c r="T13" s="7"/>
      <c r="U13" s="7"/>
      <c r="V13" s="7"/>
      <c r="W13" s="7"/>
      <c r="X13" s="7"/>
      <c r="Y13" s="7"/>
      <c r="Z13" s="7"/>
    </row>
    <row r="14" spans="1:26" ht="35" customHeight="1" x14ac:dyDescent="0.2">
      <c r="A14" s="7"/>
      <c r="B14" s="597" t="s">
        <v>704</v>
      </c>
      <c r="C14" s="597"/>
      <c r="D14" s="597"/>
      <c r="E14" s="597"/>
      <c r="F14" s="597"/>
      <c r="G14" s="597"/>
      <c r="H14" s="7"/>
      <c r="I14" s="7"/>
      <c r="J14" s="7"/>
      <c r="K14" s="7"/>
      <c r="L14" s="7"/>
      <c r="M14" s="7"/>
      <c r="N14" s="7"/>
      <c r="O14" s="7"/>
      <c r="P14" s="7"/>
      <c r="Q14" s="7"/>
      <c r="R14" s="7"/>
      <c r="S14" s="7"/>
      <c r="T14" s="7"/>
      <c r="U14" s="7"/>
      <c r="V14" s="7"/>
      <c r="W14" s="7"/>
      <c r="X14" s="7"/>
      <c r="Y14" s="7"/>
      <c r="Z14" s="7"/>
    </row>
    <row r="15" spans="1:26" ht="23.25" customHeight="1" x14ac:dyDescent="0.2">
      <c r="A15" s="7"/>
      <c r="B15" s="596" t="s">
        <v>590</v>
      </c>
      <c r="C15" s="596"/>
      <c r="D15" s="596"/>
      <c r="E15" s="596"/>
      <c r="F15" s="596"/>
      <c r="G15" s="596"/>
      <c r="H15" s="7"/>
      <c r="I15" s="7"/>
      <c r="J15" s="7"/>
      <c r="K15" s="7"/>
      <c r="L15" s="7"/>
      <c r="M15" s="7"/>
      <c r="N15" s="7"/>
      <c r="O15" s="7"/>
      <c r="P15" s="7"/>
      <c r="Q15" s="7"/>
      <c r="R15" s="7"/>
      <c r="S15" s="7"/>
      <c r="T15" s="7"/>
      <c r="U15" s="7"/>
      <c r="V15" s="7"/>
      <c r="W15" s="7"/>
      <c r="X15" s="7"/>
      <c r="Y15" s="7"/>
      <c r="Z15" s="7"/>
    </row>
    <row r="16" spans="1:26" ht="23.25" customHeight="1" x14ac:dyDescent="0.2">
      <c r="A16" s="7"/>
      <c r="B16" s="602"/>
      <c r="C16" s="602"/>
      <c r="D16" s="602"/>
      <c r="E16" s="602"/>
      <c r="F16" s="602"/>
      <c r="G16" s="602"/>
      <c r="H16" s="7"/>
      <c r="I16" s="7"/>
      <c r="J16" s="7"/>
      <c r="K16" s="7"/>
      <c r="L16" s="7"/>
      <c r="M16" s="7"/>
      <c r="N16" s="7"/>
      <c r="O16" s="7"/>
      <c r="P16" s="7"/>
      <c r="Q16" s="7"/>
      <c r="R16" s="7"/>
      <c r="S16" s="7"/>
      <c r="T16" s="7"/>
      <c r="U16" s="7"/>
      <c r="V16" s="7"/>
      <c r="W16" s="7"/>
      <c r="X16" s="7"/>
      <c r="Y16" s="7"/>
      <c r="Z16" s="7"/>
    </row>
    <row r="17" spans="1:26" ht="34.5" customHeight="1" x14ac:dyDescent="0.2">
      <c r="A17" s="7"/>
      <c r="B17" s="600" t="s">
        <v>588</v>
      </c>
      <c r="C17" s="600"/>
      <c r="D17" s="600"/>
      <c r="E17" s="600"/>
      <c r="F17" s="600"/>
      <c r="G17" s="600"/>
      <c r="H17" s="7"/>
      <c r="I17" s="7"/>
      <c r="J17" s="7"/>
      <c r="K17" s="7"/>
      <c r="L17" s="7"/>
      <c r="M17" s="7"/>
      <c r="N17" s="7"/>
      <c r="O17" s="7"/>
      <c r="P17" s="7"/>
      <c r="Q17" s="7"/>
      <c r="R17" s="7"/>
      <c r="S17" s="7"/>
      <c r="T17" s="7"/>
      <c r="U17" s="7"/>
      <c r="V17" s="7"/>
      <c r="W17" s="7"/>
      <c r="X17" s="7"/>
      <c r="Y17" s="7"/>
      <c r="Z17" s="7"/>
    </row>
    <row r="18" spans="1:26" ht="25.5" customHeight="1" x14ac:dyDescent="0.2">
      <c r="B18" s="595" t="s">
        <v>45</v>
      </c>
      <c r="C18" s="595"/>
      <c r="D18" s="595"/>
      <c r="E18" s="595"/>
      <c r="F18" s="595"/>
      <c r="G18" s="595"/>
    </row>
    <row r="19" spans="1:26" ht="45" customHeight="1" x14ac:dyDescent="0.2">
      <c r="B19" s="595" t="s">
        <v>582</v>
      </c>
      <c r="C19" s="595"/>
      <c r="D19" s="595"/>
      <c r="E19" s="595"/>
      <c r="F19" s="595"/>
      <c r="G19" s="595"/>
    </row>
    <row r="20" spans="1:26" ht="35.25" customHeight="1" x14ac:dyDescent="0.2">
      <c r="B20" s="601" t="s">
        <v>583</v>
      </c>
      <c r="C20" s="601"/>
      <c r="D20" s="601"/>
      <c r="E20" s="601"/>
      <c r="F20" s="601"/>
      <c r="G20" s="601"/>
    </row>
    <row r="21" spans="1:26" ht="28.5" customHeight="1" x14ac:dyDescent="0.2">
      <c r="B21" s="595" t="s">
        <v>585</v>
      </c>
      <c r="C21" s="595"/>
      <c r="D21" s="595"/>
      <c r="E21" s="595"/>
      <c r="F21" s="595"/>
      <c r="G21" s="595"/>
    </row>
    <row r="22" spans="1:26" ht="67.5" customHeight="1" x14ac:dyDescent="0.2">
      <c r="B22" s="595" t="s">
        <v>587</v>
      </c>
      <c r="C22" s="595"/>
      <c r="D22" s="595"/>
      <c r="E22" s="595"/>
      <c r="F22" s="595"/>
      <c r="G22" s="595"/>
    </row>
    <row r="23" spans="1:26" ht="51" customHeight="1" x14ac:dyDescent="0.2">
      <c r="B23" s="595" t="s">
        <v>584</v>
      </c>
      <c r="C23" s="595"/>
      <c r="D23" s="595"/>
      <c r="E23" s="595"/>
      <c r="F23" s="595"/>
      <c r="G23" s="595"/>
    </row>
    <row r="24" spans="1:26" ht="18.75" customHeight="1" x14ac:dyDescent="0.2">
      <c r="B24" s="598" t="s">
        <v>44</v>
      </c>
      <c r="C24" s="599"/>
      <c r="D24" s="6"/>
      <c r="E24" s="6"/>
      <c r="F24" s="6"/>
      <c r="G24" s="6"/>
    </row>
    <row r="25" spans="1:26" ht="29.25" customHeight="1" x14ac:dyDescent="0.2">
      <c r="B25" s="595" t="s">
        <v>43</v>
      </c>
      <c r="C25" s="595"/>
      <c r="D25" s="595"/>
      <c r="E25" s="595"/>
      <c r="F25" s="595"/>
      <c r="G25" s="595"/>
    </row>
    <row r="26" spans="1:26" ht="24" customHeight="1" x14ac:dyDescent="0.2">
      <c r="B26" s="591" t="s">
        <v>42</v>
      </c>
      <c r="C26" s="592"/>
      <c r="D26" s="592"/>
      <c r="E26" s="592"/>
      <c r="F26" s="592"/>
      <c r="G26" s="592"/>
    </row>
    <row r="27" spans="1:26" ht="18.75" customHeight="1" thickBot="1" x14ac:dyDescent="0.25">
      <c r="B27" s="5" t="s">
        <v>41</v>
      </c>
      <c r="C27" s="593" t="s">
        <v>40</v>
      </c>
      <c r="D27" s="594"/>
      <c r="E27" s="594"/>
      <c r="F27" s="594"/>
      <c r="G27" s="594"/>
    </row>
    <row r="28" spans="1:26" ht="18.75" customHeight="1" thickTop="1" thickBot="1" x14ac:dyDescent="0.25">
      <c r="B28" s="4">
        <v>1</v>
      </c>
      <c r="C28" s="589" t="s">
        <v>39</v>
      </c>
      <c r="D28" s="590"/>
      <c r="E28" s="590"/>
      <c r="F28" s="590"/>
      <c r="G28" s="590"/>
    </row>
    <row r="29" spans="1:26" ht="18.75" customHeight="1" thickTop="1" thickBot="1" x14ac:dyDescent="0.25">
      <c r="B29" s="3">
        <v>2</v>
      </c>
      <c r="C29" s="587" t="s">
        <v>38</v>
      </c>
      <c r="D29" s="588"/>
      <c r="E29" s="588"/>
      <c r="F29" s="588"/>
      <c r="G29" s="588"/>
    </row>
    <row r="30" spans="1:26" ht="18.75" customHeight="1" thickTop="1" thickBot="1" x14ac:dyDescent="0.25">
      <c r="B30" s="4">
        <v>3</v>
      </c>
      <c r="C30" s="589" t="s">
        <v>37</v>
      </c>
      <c r="D30" s="590"/>
      <c r="E30" s="590"/>
      <c r="F30" s="590"/>
      <c r="G30" s="590"/>
    </row>
    <row r="31" spans="1:26" ht="18.75" customHeight="1" thickTop="1" thickBot="1" x14ac:dyDescent="0.25">
      <c r="B31" s="3">
        <v>4</v>
      </c>
      <c r="C31" s="587" t="s">
        <v>36</v>
      </c>
      <c r="D31" s="588"/>
      <c r="E31" s="588"/>
      <c r="F31" s="588"/>
      <c r="G31" s="588"/>
    </row>
    <row r="32" spans="1:26" ht="18.75" customHeight="1" thickTop="1" thickBot="1" x14ac:dyDescent="0.25">
      <c r="B32" s="4">
        <v>5.04</v>
      </c>
      <c r="C32" s="589" t="s">
        <v>35</v>
      </c>
      <c r="D32" s="590"/>
      <c r="E32" s="590"/>
      <c r="F32" s="590"/>
      <c r="G32" s="590"/>
    </row>
    <row r="33" spans="2:7" ht="23.25" customHeight="1" thickTop="1" thickBot="1" x14ac:dyDescent="0.25">
      <c r="B33" s="3">
        <v>5.15</v>
      </c>
      <c r="C33" s="587" t="s">
        <v>34</v>
      </c>
      <c r="D33" s="588"/>
      <c r="E33" s="588"/>
      <c r="F33" s="588"/>
      <c r="G33" s="588"/>
    </row>
    <row r="34" spans="2:7" ht="18.75" customHeight="1" thickTop="1" thickBot="1" x14ac:dyDescent="0.25">
      <c r="B34" s="4">
        <v>6</v>
      </c>
      <c r="C34" s="589" t="s">
        <v>33</v>
      </c>
      <c r="D34" s="590"/>
      <c r="E34" s="590"/>
      <c r="F34" s="590"/>
      <c r="G34" s="590"/>
    </row>
    <row r="35" spans="2:7" ht="18.75" customHeight="1" thickTop="1" thickBot="1" x14ac:dyDescent="0.25">
      <c r="B35" s="3">
        <v>7</v>
      </c>
      <c r="C35" s="587" t="s">
        <v>32</v>
      </c>
      <c r="D35" s="588"/>
      <c r="E35" s="588"/>
      <c r="F35" s="588"/>
      <c r="G35" s="588"/>
    </row>
    <row r="36" spans="2:7" ht="18.75" customHeight="1" thickTop="1" thickBot="1" x14ac:dyDescent="0.25">
      <c r="B36" s="4">
        <v>8</v>
      </c>
      <c r="C36" s="589" t="s">
        <v>31</v>
      </c>
      <c r="D36" s="590"/>
      <c r="E36" s="590"/>
      <c r="F36" s="590"/>
      <c r="G36" s="590"/>
    </row>
    <row r="37" spans="2:7" ht="18.75" customHeight="1" thickTop="1" thickBot="1" x14ac:dyDescent="0.25">
      <c r="B37" s="3">
        <v>9</v>
      </c>
      <c r="C37" s="587" t="s">
        <v>30</v>
      </c>
      <c r="D37" s="588"/>
      <c r="E37" s="588"/>
      <c r="F37" s="588"/>
      <c r="G37" s="588"/>
    </row>
    <row r="38" spans="2:7" ht="18.75" customHeight="1" thickTop="1" thickBot="1" x14ac:dyDescent="0.25">
      <c r="B38" s="4">
        <v>10</v>
      </c>
      <c r="C38" s="589" t="s">
        <v>29</v>
      </c>
      <c r="D38" s="590"/>
      <c r="E38" s="590"/>
      <c r="F38" s="590"/>
      <c r="G38" s="590"/>
    </row>
    <row r="39" spans="2:7" ht="18.75" customHeight="1" thickTop="1" thickBot="1" x14ac:dyDescent="0.25">
      <c r="B39" s="3">
        <v>11</v>
      </c>
      <c r="C39" s="587" t="s">
        <v>28</v>
      </c>
      <c r="D39" s="588"/>
      <c r="E39" s="588"/>
      <c r="F39" s="588"/>
      <c r="G39" s="588"/>
    </row>
    <row r="40" spans="2:7" ht="21" customHeight="1" thickTop="1" thickBot="1" x14ac:dyDescent="0.25">
      <c r="B40" s="4">
        <v>12</v>
      </c>
      <c r="C40" s="589" t="s">
        <v>27</v>
      </c>
      <c r="D40" s="590"/>
      <c r="E40" s="590"/>
      <c r="F40" s="590"/>
      <c r="G40" s="590"/>
    </row>
    <row r="41" spans="2:7" ht="18.75" customHeight="1" thickTop="1" thickBot="1" x14ac:dyDescent="0.25">
      <c r="B41" s="3">
        <v>13</v>
      </c>
      <c r="C41" s="587" t="s">
        <v>26</v>
      </c>
      <c r="D41" s="588"/>
      <c r="E41" s="588"/>
      <c r="F41" s="588"/>
      <c r="G41" s="588"/>
    </row>
    <row r="42" spans="2:7" ht="18.75" customHeight="1" thickTop="1" thickBot="1" x14ac:dyDescent="0.25">
      <c r="B42" s="4">
        <v>15.01</v>
      </c>
      <c r="C42" s="589" t="s">
        <v>25</v>
      </c>
      <c r="D42" s="590"/>
      <c r="E42" s="590"/>
      <c r="F42" s="590"/>
      <c r="G42" s="590"/>
    </row>
    <row r="43" spans="2:7" ht="24.75" customHeight="1" thickTop="1" thickBot="1" x14ac:dyDescent="0.25">
      <c r="B43" s="3">
        <v>15.02</v>
      </c>
      <c r="C43" s="587" t="s">
        <v>24</v>
      </c>
      <c r="D43" s="588"/>
      <c r="E43" s="588"/>
      <c r="F43" s="588"/>
      <c r="G43" s="588"/>
    </row>
    <row r="44" spans="2:7" ht="24" customHeight="1" thickTop="1" thickBot="1" x14ac:dyDescent="0.25">
      <c r="B44" s="4">
        <v>15.03</v>
      </c>
      <c r="C44" s="589" t="s">
        <v>23</v>
      </c>
      <c r="D44" s="590"/>
      <c r="E44" s="590"/>
      <c r="F44" s="590"/>
      <c r="G44" s="590"/>
    </row>
    <row r="45" spans="2:7" ht="18.75" customHeight="1" thickTop="1" thickBot="1" x14ac:dyDescent="0.25">
      <c r="B45" s="3">
        <v>15.04</v>
      </c>
      <c r="C45" s="587" t="s">
        <v>22</v>
      </c>
      <c r="D45" s="588"/>
      <c r="E45" s="588"/>
      <c r="F45" s="588"/>
      <c r="G45" s="588"/>
    </row>
    <row r="46" spans="2:7" ht="18.75" customHeight="1" thickTop="1" thickBot="1" x14ac:dyDescent="0.25">
      <c r="B46" s="4">
        <v>15.07</v>
      </c>
      <c r="C46" s="589" t="s">
        <v>21</v>
      </c>
      <c r="D46" s="590"/>
      <c r="E46" s="590"/>
      <c r="F46" s="590"/>
      <c r="G46" s="590"/>
    </row>
    <row r="47" spans="2:7" ht="18.75" customHeight="1" thickTop="1" thickBot="1" x14ac:dyDescent="0.25">
      <c r="B47" s="3">
        <v>15.12</v>
      </c>
      <c r="C47" s="587" t="s">
        <v>20</v>
      </c>
      <c r="D47" s="588"/>
      <c r="E47" s="588"/>
      <c r="F47" s="588"/>
      <c r="G47" s="588"/>
    </row>
    <row r="48" spans="2:7" ht="18.75" customHeight="1" thickTop="1" thickBot="1" x14ac:dyDescent="0.25">
      <c r="B48" s="4">
        <v>15.13</v>
      </c>
      <c r="C48" s="589" t="s">
        <v>19</v>
      </c>
      <c r="D48" s="590"/>
      <c r="E48" s="590"/>
      <c r="F48" s="590"/>
      <c r="G48" s="590"/>
    </row>
    <row r="49" spans="2:7" ht="18.75" customHeight="1" thickTop="1" thickBot="1" x14ac:dyDescent="0.25">
      <c r="B49" s="3">
        <v>15.17</v>
      </c>
      <c r="C49" s="587" t="s">
        <v>18</v>
      </c>
      <c r="D49" s="588"/>
      <c r="E49" s="588"/>
      <c r="F49" s="588"/>
      <c r="G49" s="588"/>
    </row>
    <row r="50" spans="2:7" ht="18.75" customHeight="1" thickTop="1" thickBot="1" x14ac:dyDescent="0.25">
      <c r="B50" s="4">
        <v>16</v>
      </c>
      <c r="C50" s="589" t="s">
        <v>17</v>
      </c>
      <c r="D50" s="590"/>
      <c r="E50" s="590"/>
      <c r="F50" s="590"/>
      <c r="G50" s="590"/>
    </row>
    <row r="51" spans="2:7" ht="18.75" customHeight="1" thickTop="1" thickBot="1" x14ac:dyDescent="0.25">
      <c r="B51" s="3">
        <v>17.010000000000002</v>
      </c>
      <c r="C51" s="587" t="s">
        <v>16</v>
      </c>
      <c r="D51" s="588"/>
      <c r="E51" s="588"/>
      <c r="F51" s="588"/>
      <c r="G51" s="588"/>
    </row>
    <row r="52" spans="2:7" ht="18.75" customHeight="1" thickTop="1" thickBot="1" x14ac:dyDescent="0.25">
      <c r="B52" s="4">
        <v>17.02</v>
      </c>
      <c r="C52" s="589" t="s">
        <v>15</v>
      </c>
      <c r="D52" s="590"/>
      <c r="E52" s="590"/>
      <c r="F52" s="590"/>
      <c r="G52" s="590"/>
    </row>
    <row r="53" spans="2:7" ht="18.75" customHeight="1" thickTop="1" thickBot="1" x14ac:dyDescent="0.25">
      <c r="B53" s="3">
        <v>17.03</v>
      </c>
      <c r="C53" s="587" t="s">
        <v>14</v>
      </c>
      <c r="D53" s="588"/>
      <c r="E53" s="588"/>
      <c r="F53" s="588"/>
      <c r="G53" s="588"/>
    </row>
    <row r="54" spans="2:7" ht="36" customHeight="1" thickTop="1" thickBot="1" x14ac:dyDescent="0.25">
      <c r="B54" s="4">
        <v>17.05</v>
      </c>
      <c r="C54" s="589" t="s">
        <v>13</v>
      </c>
      <c r="D54" s="590"/>
      <c r="E54" s="590"/>
      <c r="F54" s="590"/>
      <c r="G54" s="590"/>
    </row>
    <row r="55" spans="2:7" ht="18.75" customHeight="1" thickTop="1" thickBot="1" x14ac:dyDescent="0.25">
      <c r="B55" s="3">
        <v>18.010000000000002</v>
      </c>
      <c r="C55" s="587" t="s">
        <v>12</v>
      </c>
      <c r="D55" s="588"/>
      <c r="E55" s="588"/>
      <c r="F55" s="588"/>
      <c r="G55" s="588"/>
    </row>
    <row r="56" spans="2:7" ht="18.75" customHeight="1" thickTop="1" thickBot="1" x14ac:dyDescent="0.25">
      <c r="B56" s="4">
        <v>18.02</v>
      </c>
      <c r="C56" s="589" t="s">
        <v>11</v>
      </c>
      <c r="D56" s="590"/>
      <c r="E56" s="590"/>
      <c r="F56" s="590"/>
      <c r="G56" s="590"/>
    </row>
    <row r="57" spans="2:7" ht="18.75" customHeight="1" thickTop="1" thickBot="1" x14ac:dyDescent="0.25">
      <c r="B57" s="3">
        <v>20</v>
      </c>
      <c r="C57" s="587" t="s">
        <v>10</v>
      </c>
      <c r="D57" s="588"/>
      <c r="E57" s="588"/>
      <c r="F57" s="588"/>
      <c r="G57" s="588"/>
    </row>
    <row r="58" spans="2:7" ht="18.75" customHeight="1" thickTop="1" thickBot="1" x14ac:dyDescent="0.25">
      <c r="B58" s="4">
        <v>22.04</v>
      </c>
      <c r="C58" s="589" t="s">
        <v>9</v>
      </c>
      <c r="D58" s="590"/>
      <c r="E58" s="590"/>
      <c r="F58" s="590"/>
      <c r="G58" s="590"/>
    </row>
    <row r="59" spans="2:7" ht="18.75" customHeight="1" thickTop="1" thickBot="1" x14ac:dyDescent="0.25">
      <c r="B59" s="3">
        <v>22.05</v>
      </c>
      <c r="C59" s="587" t="s">
        <v>8</v>
      </c>
      <c r="D59" s="588"/>
      <c r="E59" s="588"/>
      <c r="F59" s="588"/>
      <c r="G59" s="588"/>
    </row>
    <row r="60" spans="2:7" ht="18.75" customHeight="1" thickTop="1" thickBot="1" x14ac:dyDescent="0.25">
      <c r="B60" s="4">
        <v>22.07</v>
      </c>
      <c r="C60" s="589" t="s">
        <v>7</v>
      </c>
      <c r="D60" s="590"/>
      <c r="E60" s="590"/>
      <c r="F60" s="590"/>
      <c r="G60" s="590"/>
    </row>
    <row r="61" spans="2:7" ht="33.75" customHeight="1" thickTop="1" thickBot="1" x14ac:dyDescent="0.25">
      <c r="B61" s="3">
        <v>22.08</v>
      </c>
      <c r="C61" s="587" t="s">
        <v>6</v>
      </c>
      <c r="D61" s="588"/>
      <c r="E61" s="588"/>
      <c r="F61" s="588"/>
      <c r="G61" s="588"/>
    </row>
    <row r="62" spans="2:7" ht="18.75" customHeight="1" thickTop="1" thickBot="1" x14ac:dyDescent="0.25">
      <c r="B62" s="4">
        <v>22.1</v>
      </c>
      <c r="C62" s="589" t="s">
        <v>5</v>
      </c>
      <c r="D62" s="590"/>
      <c r="E62" s="590"/>
      <c r="F62" s="590"/>
      <c r="G62" s="590"/>
    </row>
    <row r="63" spans="2:7" ht="18.75" customHeight="1" thickTop="1" thickBot="1" x14ac:dyDescent="0.25">
      <c r="B63" s="3">
        <v>23</v>
      </c>
      <c r="C63" s="587" t="s">
        <v>4</v>
      </c>
      <c r="D63" s="588"/>
      <c r="E63" s="588"/>
      <c r="F63" s="588"/>
      <c r="G63" s="588"/>
    </row>
    <row r="64" spans="2:7" ht="18.75" customHeight="1" thickTop="1" thickBot="1" x14ac:dyDescent="0.25">
      <c r="B64" s="4">
        <v>24</v>
      </c>
      <c r="C64" s="589" t="s">
        <v>3</v>
      </c>
      <c r="D64" s="590"/>
      <c r="E64" s="590"/>
      <c r="F64" s="590"/>
      <c r="G64" s="590"/>
    </row>
    <row r="65" spans="2:7" ht="18.75" customHeight="1" thickTop="1" thickBot="1" x14ac:dyDescent="0.25">
      <c r="B65" s="3">
        <v>45</v>
      </c>
      <c r="C65" s="587" t="s">
        <v>2</v>
      </c>
      <c r="D65" s="588"/>
      <c r="E65" s="588"/>
      <c r="F65" s="588"/>
      <c r="G65" s="588"/>
    </row>
    <row r="66" spans="2:7" ht="27.75" customHeight="1" thickTop="1" thickBot="1" x14ac:dyDescent="0.25">
      <c r="B66" s="4">
        <v>54</v>
      </c>
      <c r="C66" s="589" t="s">
        <v>1</v>
      </c>
      <c r="D66" s="590"/>
      <c r="E66" s="590"/>
      <c r="F66" s="590"/>
      <c r="G66" s="590"/>
    </row>
    <row r="67" spans="2:7" ht="24.75" customHeight="1" thickTop="1" thickBot="1" x14ac:dyDescent="0.25">
      <c r="B67" s="3">
        <v>57</v>
      </c>
      <c r="C67" s="587" t="s">
        <v>0</v>
      </c>
      <c r="D67" s="588"/>
      <c r="E67" s="588"/>
      <c r="F67" s="588"/>
      <c r="G67" s="588"/>
    </row>
    <row r="68" spans="2:7" ht="14.25" customHeight="1" thickTop="1" x14ac:dyDescent="0.2">
      <c r="B68" s="2"/>
      <c r="C68" s="2"/>
      <c r="D68" s="2"/>
      <c r="E68" s="2"/>
      <c r="F68" s="2"/>
      <c r="G68" s="2"/>
    </row>
    <row r="69" spans="2:7" ht="14.25" customHeight="1" x14ac:dyDescent="0.2">
      <c r="B69" s="2"/>
      <c r="C69" s="2"/>
      <c r="D69" s="2"/>
      <c r="E69" s="2"/>
      <c r="F69" s="2"/>
      <c r="G69" s="2"/>
    </row>
    <row r="70" spans="2:7" ht="14.25" customHeight="1" x14ac:dyDescent="0.2">
      <c r="B70" s="2"/>
      <c r="C70" s="2"/>
      <c r="D70" s="2"/>
      <c r="E70" s="2"/>
      <c r="F70" s="2"/>
      <c r="G70" s="2"/>
    </row>
    <row r="71" spans="2:7" ht="14.25" customHeight="1" x14ac:dyDescent="0.2">
      <c r="B71" s="2"/>
      <c r="C71" s="2"/>
      <c r="D71" s="2"/>
      <c r="E71" s="2"/>
      <c r="F71" s="2"/>
      <c r="G71" s="2"/>
    </row>
    <row r="72" spans="2:7" ht="14.25" customHeight="1" x14ac:dyDescent="0.2">
      <c r="B72" s="2"/>
      <c r="C72" s="2"/>
      <c r="D72" s="2"/>
      <c r="E72" s="2"/>
      <c r="F72" s="2"/>
      <c r="G72" s="2"/>
    </row>
    <row r="73" spans="2:7" ht="14.25" customHeight="1" x14ac:dyDescent="0.2">
      <c r="B73" s="2"/>
      <c r="C73" s="2"/>
      <c r="D73" s="2"/>
      <c r="E73" s="2"/>
      <c r="F73" s="2"/>
      <c r="G73" s="2"/>
    </row>
    <row r="74" spans="2:7" ht="14.25" customHeight="1" x14ac:dyDescent="0.2">
      <c r="B74" s="2"/>
      <c r="C74" s="2"/>
      <c r="D74" s="2"/>
      <c r="E74" s="2"/>
      <c r="F74" s="2"/>
      <c r="G74" s="2"/>
    </row>
    <row r="75" spans="2:7" ht="14.25" customHeight="1" x14ac:dyDescent="0.2">
      <c r="B75" s="2"/>
      <c r="C75" s="2"/>
      <c r="D75" s="2"/>
      <c r="E75" s="2"/>
      <c r="F75" s="2"/>
      <c r="G75" s="2"/>
    </row>
    <row r="76" spans="2:7" ht="14.25" customHeight="1" x14ac:dyDescent="0.2">
      <c r="B76" s="2"/>
      <c r="C76" s="2"/>
      <c r="D76" s="2"/>
      <c r="E76" s="2"/>
      <c r="F76" s="2"/>
      <c r="G76" s="2"/>
    </row>
    <row r="77" spans="2:7" ht="14.25" customHeight="1" x14ac:dyDescent="0.2">
      <c r="B77" s="2"/>
      <c r="C77" s="2"/>
      <c r="D77" s="2"/>
      <c r="E77" s="2"/>
      <c r="F77" s="2"/>
      <c r="G77" s="2"/>
    </row>
    <row r="78" spans="2:7" ht="14.25" customHeight="1" x14ac:dyDescent="0.2">
      <c r="B78" s="2"/>
      <c r="C78" s="2"/>
      <c r="D78" s="2"/>
      <c r="E78" s="2"/>
      <c r="F78" s="2"/>
      <c r="G78" s="2"/>
    </row>
    <row r="79" spans="2:7" ht="14.25" customHeight="1" x14ac:dyDescent="0.2">
      <c r="B79" s="2"/>
      <c r="C79" s="2"/>
      <c r="D79" s="2"/>
      <c r="E79" s="2"/>
      <c r="F79" s="2"/>
      <c r="G79" s="2"/>
    </row>
    <row r="80" spans="2:7" ht="14.25" customHeight="1" x14ac:dyDescent="0.2">
      <c r="B80" s="2"/>
      <c r="C80" s="2"/>
      <c r="D80" s="2"/>
      <c r="E80" s="2"/>
      <c r="F80" s="2"/>
      <c r="G80" s="2"/>
    </row>
    <row r="81" spans="2:7" ht="14.25" customHeight="1" x14ac:dyDescent="0.2">
      <c r="B81" s="2"/>
      <c r="C81" s="2"/>
      <c r="D81" s="2"/>
      <c r="E81" s="2"/>
      <c r="F81" s="2"/>
      <c r="G81" s="2"/>
    </row>
    <row r="82" spans="2:7" ht="14.25" customHeight="1" x14ac:dyDescent="0.2">
      <c r="B82" s="2"/>
      <c r="C82" s="2"/>
      <c r="D82" s="2"/>
      <c r="E82" s="2"/>
      <c r="F82" s="2"/>
      <c r="G82" s="2"/>
    </row>
    <row r="83" spans="2:7" ht="14.25" customHeight="1" x14ac:dyDescent="0.2">
      <c r="B83" s="2"/>
      <c r="C83" s="2"/>
      <c r="D83" s="2"/>
      <c r="E83" s="2"/>
      <c r="F83" s="2"/>
      <c r="G83" s="2"/>
    </row>
    <row r="84" spans="2:7" ht="14.25" customHeight="1" x14ac:dyDescent="0.2">
      <c r="B84" s="2"/>
      <c r="C84" s="2"/>
      <c r="D84" s="2"/>
      <c r="E84" s="2"/>
      <c r="F84" s="2"/>
      <c r="G84" s="2"/>
    </row>
    <row r="85" spans="2:7" ht="14.25" customHeight="1" x14ac:dyDescent="0.2">
      <c r="B85" s="2"/>
      <c r="C85" s="2"/>
      <c r="D85" s="2"/>
      <c r="E85" s="2"/>
      <c r="F85" s="2"/>
      <c r="G85" s="2"/>
    </row>
    <row r="86" spans="2:7" ht="14.25" customHeight="1" x14ac:dyDescent="0.2">
      <c r="B86" s="2"/>
      <c r="C86" s="2"/>
      <c r="D86" s="2"/>
      <c r="E86" s="2"/>
      <c r="F86" s="2"/>
      <c r="G86" s="2"/>
    </row>
    <row r="87" spans="2:7" ht="14.25" customHeight="1" x14ac:dyDescent="0.2">
      <c r="B87" s="2"/>
      <c r="C87" s="2"/>
      <c r="D87" s="2"/>
      <c r="E87" s="2"/>
      <c r="F87" s="2"/>
      <c r="G87" s="2"/>
    </row>
    <row r="88" spans="2:7" ht="14.25" customHeight="1" x14ac:dyDescent="0.2">
      <c r="B88" s="2"/>
      <c r="C88" s="2"/>
      <c r="D88" s="2"/>
      <c r="E88" s="2"/>
      <c r="F88" s="2"/>
      <c r="G88" s="2"/>
    </row>
    <row r="89" spans="2:7" ht="14.25" customHeight="1" x14ac:dyDescent="0.2">
      <c r="B89" s="2"/>
      <c r="C89" s="2"/>
      <c r="D89" s="2"/>
      <c r="E89" s="2"/>
      <c r="F89" s="2"/>
      <c r="G89" s="2"/>
    </row>
    <row r="90" spans="2:7" ht="14.25" customHeight="1" x14ac:dyDescent="0.2">
      <c r="B90" s="2"/>
      <c r="C90" s="2"/>
      <c r="D90" s="2"/>
      <c r="E90" s="2"/>
      <c r="F90" s="2"/>
      <c r="G90" s="2"/>
    </row>
    <row r="91" spans="2:7" ht="14.25" customHeight="1" x14ac:dyDescent="0.2">
      <c r="B91" s="2"/>
      <c r="C91" s="2"/>
      <c r="D91" s="2"/>
      <c r="E91" s="2"/>
      <c r="F91" s="2"/>
      <c r="G91" s="2"/>
    </row>
    <row r="92" spans="2:7" ht="14.25" customHeight="1" x14ac:dyDescent="0.2">
      <c r="B92" s="2"/>
      <c r="C92" s="2"/>
      <c r="D92" s="2"/>
      <c r="E92" s="2"/>
      <c r="F92" s="2"/>
      <c r="G92" s="2"/>
    </row>
    <row r="93" spans="2:7" ht="14.25" customHeight="1" x14ac:dyDescent="0.2">
      <c r="B93" s="2"/>
      <c r="C93" s="2"/>
      <c r="D93" s="2"/>
      <c r="E93" s="2"/>
      <c r="F93" s="2"/>
      <c r="G93" s="2"/>
    </row>
    <row r="94" spans="2:7" ht="14.25" customHeight="1" x14ac:dyDescent="0.2">
      <c r="B94" s="2"/>
      <c r="C94" s="2"/>
      <c r="D94" s="2"/>
      <c r="E94" s="2"/>
      <c r="F94" s="2"/>
      <c r="G94" s="2"/>
    </row>
    <row r="95" spans="2:7" ht="14.25" customHeight="1" x14ac:dyDescent="0.2">
      <c r="B95" s="2"/>
      <c r="C95" s="2"/>
      <c r="D95" s="2"/>
      <c r="E95" s="2"/>
      <c r="F95" s="2"/>
      <c r="G95" s="2"/>
    </row>
    <row r="96" spans="2:7" ht="14.25" customHeight="1" x14ac:dyDescent="0.2">
      <c r="B96" s="2"/>
      <c r="C96" s="2"/>
      <c r="D96" s="2"/>
      <c r="E96" s="2"/>
      <c r="F96" s="2"/>
      <c r="G96" s="2"/>
    </row>
    <row r="97" spans="2:7" ht="14.25" customHeight="1" x14ac:dyDescent="0.2">
      <c r="B97" s="2"/>
      <c r="C97" s="2"/>
      <c r="D97" s="2"/>
      <c r="E97" s="2"/>
      <c r="F97" s="2"/>
      <c r="G97" s="2"/>
    </row>
    <row r="98" spans="2:7" ht="14.25" customHeight="1" x14ac:dyDescent="0.2">
      <c r="B98" s="2"/>
      <c r="C98" s="2"/>
      <c r="D98" s="2"/>
      <c r="E98" s="2"/>
      <c r="F98" s="2"/>
      <c r="G98" s="2"/>
    </row>
    <row r="99" spans="2:7" ht="14.25" customHeight="1" x14ac:dyDescent="0.2">
      <c r="B99" s="2"/>
      <c r="C99" s="2"/>
      <c r="D99" s="2"/>
      <c r="E99" s="2"/>
      <c r="F99" s="2"/>
      <c r="G99" s="2"/>
    </row>
    <row r="100" spans="2:7" ht="14.25" customHeight="1" x14ac:dyDescent="0.2">
      <c r="B100" s="2"/>
      <c r="C100" s="2"/>
      <c r="D100" s="2"/>
      <c r="E100" s="2"/>
      <c r="F100" s="2"/>
      <c r="G100" s="2"/>
    </row>
    <row r="101" spans="2:7" ht="14.25" customHeight="1" x14ac:dyDescent="0.2">
      <c r="B101" s="2"/>
      <c r="C101" s="2"/>
      <c r="D101" s="2"/>
      <c r="E101" s="2"/>
      <c r="F101" s="2"/>
      <c r="G101" s="2"/>
    </row>
    <row r="102" spans="2:7" ht="14.25" customHeight="1" x14ac:dyDescent="0.2">
      <c r="B102" s="2"/>
      <c r="C102" s="2"/>
      <c r="D102" s="2"/>
      <c r="E102" s="2"/>
      <c r="F102" s="2"/>
      <c r="G102" s="2"/>
    </row>
    <row r="103" spans="2:7" ht="14.25" customHeight="1" x14ac:dyDescent="0.2">
      <c r="B103" s="2"/>
      <c r="C103" s="2"/>
      <c r="D103" s="2"/>
      <c r="E103" s="2"/>
      <c r="F103" s="2"/>
      <c r="G103" s="2"/>
    </row>
    <row r="104" spans="2:7" ht="14.25" customHeight="1" x14ac:dyDescent="0.2">
      <c r="B104" s="2"/>
      <c r="C104" s="2"/>
      <c r="D104" s="2"/>
      <c r="E104" s="2"/>
      <c r="F104" s="2"/>
      <c r="G104" s="2"/>
    </row>
    <row r="105" spans="2:7" ht="14.25" customHeight="1" x14ac:dyDescent="0.2">
      <c r="B105" s="2"/>
      <c r="C105" s="2"/>
      <c r="D105" s="2"/>
      <c r="E105" s="2"/>
      <c r="F105" s="2"/>
      <c r="G105" s="2"/>
    </row>
    <row r="106" spans="2:7" ht="14.25" customHeight="1" x14ac:dyDescent="0.2">
      <c r="B106" s="2"/>
      <c r="C106" s="2"/>
      <c r="D106" s="2"/>
      <c r="E106" s="2"/>
      <c r="F106" s="2"/>
      <c r="G106" s="2"/>
    </row>
    <row r="107" spans="2:7" ht="14.25" customHeight="1" x14ac:dyDescent="0.2">
      <c r="B107" s="2"/>
      <c r="C107" s="2"/>
      <c r="D107" s="2"/>
      <c r="E107" s="2"/>
      <c r="F107" s="2"/>
      <c r="G107" s="2"/>
    </row>
    <row r="108" spans="2:7" ht="14.25" customHeight="1" x14ac:dyDescent="0.2">
      <c r="B108" s="2"/>
      <c r="C108" s="2"/>
      <c r="D108" s="2"/>
      <c r="E108" s="2"/>
      <c r="F108" s="2"/>
      <c r="G108" s="2"/>
    </row>
    <row r="109" spans="2:7" ht="14.25" customHeight="1" x14ac:dyDescent="0.2">
      <c r="B109" s="2"/>
      <c r="C109" s="2"/>
      <c r="D109" s="2"/>
      <c r="E109" s="2"/>
      <c r="F109" s="2"/>
      <c r="G109" s="2"/>
    </row>
    <row r="110" spans="2:7" ht="14.25" customHeight="1" x14ac:dyDescent="0.2">
      <c r="B110" s="2"/>
      <c r="C110" s="2"/>
      <c r="D110" s="2"/>
      <c r="E110" s="2"/>
      <c r="F110" s="2"/>
      <c r="G110" s="2"/>
    </row>
    <row r="111" spans="2:7" ht="14.25" customHeight="1" x14ac:dyDescent="0.2">
      <c r="B111" s="2"/>
      <c r="C111" s="2"/>
      <c r="D111" s="2"/>
      <c r="E111" s="2"/>
      <c r="F111" s="2"/>
      <c r="G111" s="2"/>
    </row>
    <row r="112" spans="2:7" ht="14.25" customHeight="1" x14ac:dyDescent="0.2">
      <c r="B112" s="2"/>
      <c r="C112" s="2"/>
      <c r="D112" s="2"/>
      <c r="E112" s="2"/>
      <c r="F112" s="2"/>
      <c r="G112" s="2"/>
    </row>
    <row r="113" spans="2:7" ht="14.25" customHeight="1" x14ac:dyDescent="0.2">
      <c r="B113" s="2"/>
      <c r="C113" s="2"/>
      <c r="D113" s="2"/>
      <c r="E113" s="2"/>
      <c r="F113" s="2"/>
      <c r="G113" s="2"/>
    </row>
    <row r="114" spans="2:7" ht="14.25" customHeight="1" x14ac:dyDescent="0.2">
      <c r="B114" s="2"/>
      <c r="C114" s="2"/>
      <c r="D114" s="2"/>
      <c r="E114" s="2"/>
      <c r="F114" s="2"/>
      <c r="G114" s="2"/>
    </row>
    <row r="115" spans="2:7" ht="14.25" customHeight="1" x14ac:dyDescent="0.2">
      <c r="B115" s="2"/>
      <c r="C115" s="2"/>
      <c r="D115" s="2"/>
      <c r="E115" s="2"/>
      <c r="F115" s="2"/>
      <c r="G115" s="2"/>
    </row>
    <row r="116" spans="2:7" ht="14.25" customHeight="1" x14ac:dyDescent="0.2">
      <c r="B116" s="2"/>
      <c r="C116" s="2"/>
      <c r="D116" s="2"/>
      <c r="E116" s="2"/>
      <c r="F116" s="2"/>
      <c r="G116" s="2"/>
    </row>
    <row r="117" spans="2:7" ht="14.25" customHeight="1" x14ac:dyDescent="0.2">
      <c r="B117" s="2"/>
      <c r="C117" s="2"/>
      <c r="D117" s="2"/>
      <c r="E117" s="2"/>
      <c r="F117" s="2"/>
      <c r="G117" s="2"/>
    </row>
    <row r="118" spans="2:7" ht="14.25" customHeight="1" x14ac:dyDescent="0.2">
      <c r="B118" s="2"/>
      <c r="C118" s="2"/>
      <c r="D118" s="2"/>
      <c r="E118" s="2"/>
      <c r="F118" s="2"/>
      <c r="G118" s="2"/>
    </row>
    <row r="119" spans="2:7" ht="14.25" customHeight="1" x14ac:dyDescent="0.2">
      <c r="B119" s="2"/>
      <c r="C119" s="2"/>
      <c r="D119" s="2"/>
      <c r="E119" s="2"/>
      <c r="F119" s="2"/>
      <c r="G119" s="2"/>
    </row>
    <row r="120" spans="2:7" ht="14.25" customHeight="1" x14ac:dyDescent="0.2">
      <c r="B120" s="2"/>
      <c r="C120" s="2"/>
      <c r="D120" s="2"/>
      <c r="E120" s="2"/>
      <c r="F120" s="2"/>
      <c r="G120" s="2"/>
    </row>
    <row r="121" spans="2:7" ht="14.25" customHeight="1" x14ac:dyDescent="0.2">
      <c r="B121" s="2"/>
      <c r="C121" s="2"/>
      <c r="D121" s="2"/>
      <c r="E121" s="2"/>
      <c r="F121" s="2"/>
      <c r="G121" s="2"/>
    </row>
    <row r="122" spans="2:7" ht="14.25" customHeight="1" x14ac:dyDescent="0.2">
      <c r="B122" s="2"/>
      <c r="C122" s="2"/>
      <c r="D122" s="2"/>
      <c r="E122" s="2"/>
      <c r="F122" s="2"/>
      <c r="G122" s="2"/>
    </row>
    <row r="123" spans="2:7" ht="14.25" customHeight="1" x14ac:dyDescent="0.2">
      <c r="B123" s="2"/>
      <c r="C123" s="2"/>
      <c r="D123" s="2"/>
      <c r="E123" s="2"/>
      <c r="F123" s="2"/>
      <c r="G123" s="2"/>
    </row>
    <row r="124" spans="2:7" ht="14.25" customHeight="1" x14ac:dyDescent="0.2">
      <c r="B124" s="2"/>
      <c r="C124" s="2"/>
      <c r="D124" s="2"/>
      <c r="E124" s="2"/>
      <c r="F124" s="2"/>
      <c r="G124" s="2"/>
    </row>
    <row r="125" spans="2:7" ht="14.25" customHeight="1" x14ac:dyDescent="0.2">
      <c r="B125" s="2"/>
      <c r="C125" s="2"/>
      <c r="D125" s="2"/>
      <c r="E125" s="2"/>
      <c r="F125" s="2"/>
      <c r="G125" s="2"/>
    </row>
    <row r="126" spans="2:7" ht="14.25" customHeight="1" x14ac:dyDescent="0.2">
      <c r="B126" s="2"/>
      <c r="C126" s="2"/>
      <c r="D126" s="2"/>
      <c r="E126" s="2"/>
      <c r="F126" s="2"/>
      <c r="G126" s="2"/>
    </row>
    <row r="127" spans="2:7" ht="14.25" customHeight="1" x14ac:dyDescent="0.2">
      <c r="B127" s="2"/>
      <c r="C127" s="2"/>
      <c r="D127" s="2"/>
      <c r="E127" s="2"/>
      <c r="F127" s="2"/>
      <c r="G127" s="2"/>
    </row>
    <row r="128" spans="2:7" ht="14.25" customHeight="1" x14ac:dyDescent="0.2">
      <c r="B128" s="2"/>
      <c r="C128" s="2"/>
      <c r="D128" s="2"/>
      <c r="E128" s="2"/>
      <c r="F128" s="2"/>
      <c r="G128" s="2"/>
    </row>
    <row r="129" spans="2:7" ht="14.25" customHeight="1" x14ac:dyDescent="0.2">
      <c r="B129" s="2"/>
      <c r="C129" s="2"/>
      <c r="D129" s="2"/>
      <c r="E129" s="2"/>
      <c r="F129" s="2"/>
      <c r="G129" s="2"/>
    </row>
    <row r="130" spans="2:7" ht="14.25" customHeight="1" x14ac:dyDescent="0.2">
      <c r="B130" s="2"/>
      <c r="C130" s="2"/>
      <c r="D130" s="2"/>
      <c r="E130" s="2"/>
      <c r="F130" s="2"/>
      <c r="G130" s="2"/>
    </row>
    <row r="131" spans="2:7" ht="14.25" customHeight="1" x14ac:dyDescent="0.2">
      <c r="B131" s="2"/>
      <c r="C131" s="2"/>
      <c r="D131" s="2"/>
      <c r="E131" s="2"/>
      <c r="F131" s="2"/>
      <c r="G131" s="2"/>
    </row>
    <row r="132" spans="2:7" ht="14.25" customHeight="1" x14ac:dyDescent="0.2">
      <c r="B132" s="2"/>
      <c r="C132" s="2"/>
      <c r="D132" s="2"/>
      <c r="E132" s="2"/>
      <c r="F132" s="2"/>
      <c r="G132" s="2"/>
    </row>
    <row r="133" spans="2:7" ht="14.25" customHeight="1" x14ac:dyDescent="0.2">
      <c r="B133" s="2"/>
      <c r="C133" s="2"/>
      <c r="D133" s="2"/>
      <c r="E133" s="2"/>
      <c r="F133" s="2"/>
      <c r="G133" s="2"/>
    </row>
    <row r="134" spans="2:7" ht="14.25" customHeight="1" x14ac:dyDescent="0.2">
      <c r="B134" s="2"/>
      <c r="C134" s="2"/>
      <c r="D134" s="2"/>
      <c r="E134" s="2"/>
      <c r="F134" s="2"/>
      <c r="G134" s="2"/>
    </row>
    <row r="135" spans="2:7" ht="14.25" customHeight="1" x14ac:dyDescent="0.2">
      <c r="B135" s="2"/>
      <c r="C135" s="2"/>
      <c r="D135" s="2"/>
      <c r="E135" s="2"/>
      <c r="F135" s="2"/>
      <c r="G135" s="2"/>
    </row>
    <row r="136" spans="2:7" ht="14.25" customHeight="1" x14ac:dyDescent="0.2">
      <c r="B136" s="2"/>
      <c r="C136" s="2"/>
      <c r="D136" s="2"/>
      <c r="E136" s="2"/>
      <c r="F136" s="2"/>
      <c r="G136" s="2"/>
    </row>
    <row r="137" spans="2:7" ht="14.25" customHeight="1" x14ac:dyDescent="0.2">
      <c r="B137" s="2"/>
      <c r="C137" s="2"/>
      <c r="D137" s="2"/>
      <c r="E137" s="2"/>
      <c r="F137" s="2"/>
      <c r="G137" s="2"/>
    </row>
    <row r="138" spans="2:7" ht="14.25" customHeight="1" x14ac:dyDescent="0.2">
      <c r="B138" s="2"/>
      <c r="C138" s="2"/>
      <c r="D138" s="2"/>
      <c r="E138" s="2"/>
      <c r="F138" s="2"/>
      <c r="G138" s="2"/>
    </row>
    <row r="139" spans="2:7" ht="14.25" customHeight="1" x14ac:dyDescent="0.2">
      <c r="B139" s="2"/>
      <c r="C139" s="2"/>
      <c r="D139" s="2"/>
      <c r="E139" s="2"/>
      <c r="F139" s="2"/>
      <c r="G139" s="2"/>
    </row>
    <row r="140" spans="2:7" ht="14.25" customHeight="1" x14ac:dyDescent="0.2">
      <c r="B140" s="2"/>
      <c r="C140" s="2"/>
      <c r="D140" s="2"/>
      <c r="E140" s="2"/>
      <c r="F140" s="2"/>
      <c r="G140" s="2"/>
    </row>
    <row r="141" spans="2:7" ht="14.25" customHeight="1" x14ac:dyDescent="0.2">
      <c r="B141" s="2"/>
      <c r="C141" s="2"/>
      <c r="D141" s="2"/>
      <c r="E141" s="2"/>
      <c r="F141" s="2"/>
      <c r="G141" s="2"/>
    </row>
    <row r="142" spans="2:7" ht="14.25" customHeight="1" x14ac:dyDescent="0.2">
      <c r="B142" s="2"/>
      <c r="C142" s="2"/>
      <c r="D142" s="2"/>
      <c r="E142" s="2"/>
      <c r="F142" s="2"/>
      <c r="G142" s="2"/>
    </row>
    <row r="143" spans="2:7" ht="14.25" customHeight="1" x14ac:dyDescent="0.2">
      <c r="B143" s="2"/>
      <c r="C143" s="2"/>
      <c r="D143" s="2"/>
      <c r="E143" s="2"/>
      <c r="F143" s="2"/>
      <c r="G143" s="2"/>
    </row>
    <row r="144" spans="2:7" ht="14.25" customHeight="1" x14ac:dyDescent="0.2">
      <c r="B144" s="2"/>
      <c r="C144" s="2"/>
      <c r="D144" s="2"/>
      <c r="E144" s="2"/>
      <c r="F144" s="2"/>
      <c r="G144" s="2"/>
    </row>
    <row r="145" spans="2:7" ht="14.25" customHeight="1" x14ac:dyDescent="0.2">
      <c r="B145" s="2"/>
      <c r="C145" s="2"/>
      <c r="D145" s="2"/>
      <c r="E145" s="2"/>
      <c r="F145" s="2"/>
      <c r="G145" s="2"/>
    </row>
    <row r="146" spans="2:7" ht="14.25" customHeight="1" x14ac:dyDescent="0.2">
      <c r="B146" s="2"/>
      <c r="C146" s="2"/>
      <c r="D146" s="2"/>
      <c r="E146" s="2"/>
      <c r="F146" s="2"/>
      <c r="G146" s="2"/>
    </row>
    <row r="147" spans="2:7" ht="14.25" customHeight="1" x14ac:dyDescent="0.2">
      <c r="B147" s="2"/>
      <c r="C147" s="2"/>
      <c r="D147" s="2"/>
      <c r="E147" s="2"/>
      <c r="F147" s="2"/>
      <c r="G147" s="2"/>
    </row>
    <row r="148" spans="2:7" ht="14.25" customHeight="1" x14ac:dyDescent="0.2">
      <c r="B148" s="2"/>
      <c r="C148" s="2"/>
      <c r="D148" s="2"/>
      <c r="E148" s="2"/>
      <c r="F148" s="2"/>
      <c r="G148" s="2"/>
    </row>
    <row r="149" spans="2:7" ht="14.25" customHeight="1" x14ac:dyDescent="0.2">
      <c r="B149" s="2"/>
      <c r="C149" s="2"/>
      <c r="D149" s="2"/>
      <c r="E149" s="2"/>
      <c r="F149" s="2"/>
      <c r="G149" s="2"/>
    </row>
    <row r="150" spans="2:7" ht="14.25" customHeight="1" x14ac:dyDescent="0.2">
      <c r="B150" s="2"/>
      <c r="C150" s="2"/>
      <c r="D150" s="2"/>
      <c r="E150" s="2"/>
      <c r="F150" s="2"/>
      <c r="G150" s="2"/>
    </row>
    <row r="151" spans="2:7" ht="14.25" customHeight="1" x14ac:dyDescent="0.2">
      <c r="B151" s="2"/>
      <c r="C151" s="2"/>
      <c r="D151" s="2"/>
      <c r="E151" s="2"/>
      <c r="F151" s="2"/>
      <c r="G151" s="2"/>
    </row>
    <row r="152" spans="2:7" ht="14.25" customHeight="1" x14ac:dyDescent="0.2">
      <c r="B152" s="2"/>
      <c r="C152" s="2"/>
      <c r="D152" s="2"/>
      <c r="E152" s="2"/>
      <c r="F152" s="2"/>
      <c r="G152" s="2"/>
    </row>
    <row r="153" spans="2:7" ht="14.25" customHeight="1" x14ac:dyDescent="0.2">
      <c r="B153" s="2"/>
      <c r="C153" s="2"/>
      <c r="D153" s="2"/>
      <c r="E153" s="2"/>
      <c r="F153" s="2"/>
      <c r="G153" s="2"/>
    </row>
    <row r="154" spans="2:7" ht="14.25" customHeight="1" x14ac:dyDescent="0.2">
      <c r="B154" s="2"/>
      <c r="C154" s="2"/>
      <c r="D154" s="2"/>
      <c r="E154" s="2"/>
      <c r="F154" s="2"/>
      <c r="G154" s="2"/>
    </row>
    <row r="155" spans="2:7" ht="14.25" customHeight="1" x14ac:dyDescent="0.2">
      <c r="B155" s="2"/>
      <c r="C155" s="2"/>
      <c r="D155" s="2"/>
      <c r="E155" s="2"/>
      <c r="F155" s="2"/>
      <c r="G155" s="2"/>
    </row>
    <row r="156" spans="2:7" ht="14.25" customHeight="1" x14ac:dyDescent="0.2">
      <c r="B156" s="2"/>
      <c r="C156" s="2"/>
      <c r="D156" s="2"/>
      <c r="E156" s="2"/>
      <c r="F156" s="2"/>
      <c r="G156" s="2"/>
    </row>
    <row r="157" spans="2:7" ht="14.25" customHeight="1" x14ac:dyDescent="0.2">
      <c r="B157" s="2"/>
      <c r="C157" s="2"/>
      <c r="D157" s="2"/>
      <c r="E157" s="2"/>
      <c r="F157" s="2"/>
      <c r="G157" s="2"/>
    </row>
    <row r="158" spans="2:7" ht="14.25" customHeight="1" x14ac:dyDescent="0.2">
      <c r="B158" s="2"/>
      <c r="C158" s="2"/>
      <c r="D158" s="2"/>
      <c r="E158" s="2"/>
      <c r="F158" s="2"/>
      <c r="G158" s="2"/>
    </row>
    <row r="159" spans="2:7" ht="14.25" customHeight="1" x14ac:dyDescent="0.2">
      <c r="B159" s="2"/>
      <c r="C159" s="2"/>
      <c r="D159" s="2"/>
      <c r="E159" s="2"/>
      <c r="F159" s="2"/>
      <c r="G159" s="2"/>
    </row>
    <row r="160" spans="2:7" ht="14.25" customHeight="1" x14ac:dyDescent="0.2">
      <c r="B160" s="2"/>
      <c r="C160" s="2"/>
      <c r="D160" s="2"/>
      <c r="E160" s="2"/>
      <c r="F160" s="2"/>
      <c r="G160" s="2"/>
    </row>
    <row r="161" spans="2:7" ht="14.25" customHeight="1" x14ac:dyDescent="0.2">
      <c r="B161" s="2"/>
      <c r="C161" s="2"/>
      <c r="D161" s="2"/>
      <c r="E161" s="2"/>
      <c r="F161" s="2"/>
      <c r="G161" s="2"/>
    </row>
    <row r="162" spans="2:7" ht="14.25" customHeight="1" x14ac:dyDescent="0.2">
      <c r="B162" s="2"/>
      <c r="C162" s="2"/>
      <c r="D162" s="2"/>
      <c r="E162" s="2"/>
      <c r="F162" s="2"/>
      <c r="G162" s="2"/>
    </row>
    <row r="163" spans="2:7" ht="14.25" customHeight="1" x14ac:dyDescent="0.2">
      <c r="B163" s="2"/>
      <c r="C163" s="2"/>
      <c r="D163" s="2"/>
      <c r="E163" s="2"/>
      <c r="F163" s="2"/>
      <c r="G163" s="2"/>
    </row>
    <row r="164" spans="2:7" ht="14.25" customHeight="1" x14ac:dyDescent="0.2">
      <c r="B164" s="2"/>
      <c r="C164" s="2"/>
      <c r="D164" s="2"/>
      <c r="E164" s="2"/>
      <c r="F164" s="2"/>
      <c r="G164" s="2"/>
    </row>
    <row r="165" spans="2:7" ht="14.25" customHeight="1" x14ac:dyDescent="0.2">
      <c r="B165" s="2"/>
      <c r="C165" s="2"/>
      <c r="D165" s="2"/>
      <c r="E165" s="2"/>
      <c r="F165" s="2"/>
      <c r="G165" s="2"/>
    </row>
    <row r="166" spans="2:7" ht="14.25" customHeight="1" x14ac:dyDescent="0.2">
      <c r="B166" s="2"/>
      <c r="C166" s="2"/>
      <c r="D166" s="2"/>
      <c r="E166" s="2"/>
      <c r="F166" s="2"/>
      <c r="G166" s="2"/>
    </row>
    <row r="167" spans="2:7" ht="14.25" customHeight="1" x14ac:dyDescent="0.2">
      <c r="B167" s="2"/>
      <c r="C167" s="2"/>
      <c r="D167" s="2"/>
      <c r="E167" s="2"/>
      <c r="F167" s="2"/>
      <c r="G167" s="2"/>
    </row>
    <row r="168" spans="2:7" ht="14.25" customHeight="1" x14ac:dyDescent="0.2">
      <c r="B168" s="2"/>
      <c r="C168" s="2"/>
      <c r="D168" s="2"/>
      <c r="E168" s="2"/>
      <c r="F168" s="2"/>
      <c r="G168" s="2"/>
    </row>
    <row r="169" spans="2:7" ht="14.25" customHeight="1" x14ac:dyDescent="0.2">
      <c r="B169" s="2"/>
      <c r="C169" s="2"/>
      <c r="D169" s="2"/>
      <c r="E169" s="2"/>
      <c r="F169" s="2"/>
      <c r="G169" s="2"/>
    </row>
    <row r="170" spans="2:7" ht="14.25" customHeight="1" x14ac:dyDescent="0.2">
      <c r="B170" s="2"/>
      <c r="C170" s="2"/>
      <c r="D170" s="2"/>
      <c r="E170" s="2"/>
      <c r="F170" s="2"/>
      <c r="G170" s="2"/>
    </row>
    <row r="171" spans="2:7" ht="14.25" customHeight="1" x14ac:dyDescent="0.2">
      <c r="B171" s="2"/>
      <c r="C171" s="2"/>
      <c r="D171" s="2"/>
      <c r="E171" s="2"/>
      <c r="F171" s="2"/>
      <c r="G171" s="2"/>
    </row>
    <row r="172" spans="2:7" ht="14.25" customHeight="1" x14ac:dyDescent="0.2">
      <c r="B172" s="2"/>
      <c r="C172" s="2"/>
      <c r="D172" s="2"/>
      <c r="E172" s="2"/>
      <c r="F172" s="2"/>
      <c r="G172" s="2"/>
    </row>
    <row r="173" spans="2:7" ht="14.25" customHeight="1" x14ac:dyDescent="0.2">
      <c r="B173" s="2"/>
      <c r="C173" s="2"/>
      <c r="D173" s="2"/>
      <c r="E173" s="2"/>
      <c r="F173" s="2"/>
      <c r="G173" s="2"/>
    </row>
    <row r="174" spans="2:7" ht="14.25" customHeight="1" x14ac:dyDescent="0.2">
      <c r="B174" s="2"/>
      <c r="C174" s="2"/>
      <c r="D174" s="2"/>
      <c r="E174" s="2"/>
      <c r="F174" s="2"/>
      <c r="G174" s="2"/>
    </row>
    <row r="175" spans="2:7" ht="14.25" customHeight="1" x14ac:dyDescent="0.2">
      <c r="B175" s="2"/>
      <c r="C175" s="2"/>
      <c r="D175" s="2"/>
      <c r="E175" s="2"/>
      <c r="F175" s="2"/>
      <c r="G175" s="2"/>
    </row>
    <row r="176" spans="2:7" ht="14.25" customHeight="1" x14ac:dyDescent="0.2">
      <c r="B176" s="2"/>
      <c r="C176" s="2"/>
      <c r="D176" s="2"/>
      <c r="E176" s="2"/>
      <c r="F176" s="2"/>
      <c r="G176" s="2"/>
    </row>
    <row r="177" spans="2:7" ht="14.25" customHeight="1" x14ac:dyDescent="0.2">
      <c r="B177" s="2"/>
      <c r="C177" s="2"/>
      <c r="D177" s="2"/>
      <c r="E177" s="2"/>
      <c r="F177" s="2"/>
      <c r="G177" s="2"/>
    </row>
    <row r="178" spans="2:7" ht="14.25" customHeight="1" x14ac:dyDescent="0.2">
      <c r="B178" s="2"/>
      <c r="C178" s="2"/>
      <c r="D178" s="2"/>
      <c r="E178" s="2"/>
      <c r="F178" s="2"/>
      <c r="G178" s="2"/>
    </row>
    <row r="179" spans="2:7" ht="14.25" customHeight="1" x14ac:dyDescent="0.2">
      <c r="B179" s="2"/>
      <c r="C179" s="2"/>
      <c r="D179" s="2"/>
      <c r="E179" s="2"/>
      <c r="F179" s="2"/>
      <c r="G179" s="2"/>
    </row>
    <row r="180" spans="2:7" ht="14.25" customHeight="1" x14ac:dyDescent="0.2">
      <c r="B180" s="2"/>
      <c r="C180" s="2"/>
      <c r="D180" s="2"/>
      <c r="E180" s="2"/>
      <c r="F180" s="2"/>
      <c r="G180" s="2"/>
    </row>
    <row r="181" spans="2:7" ht="14.25" customHeight="1" x14ac:dyDescent="0.2">
      <c r="B181" s="2"/>
      <c r="C181" s="2"/>
      <c r="D181" s="2"/>
      <c r="E181" s="2"/>
      <c r="F181" s="2"/>
      <c r="G181" s="2"/>
    </row>
    <row r="182" spans="2:7" ht="14.25" customHeight="1" x14ac:dyDescent="0.2">
      <c r="B182" s="2"/>
      <c r="C182" s="2"/>
      <c r="D182" s="2"/>
      <c r="E182" s="2"/>
      <c r="F182" s="2"/>
      <c r="G182" s="2"/>
    </row>
    <row r="183" spans="2:7" ht="14.25" customHeight="1" x14ac:dyDescent="0.2">
      <c r="B183" s="2"/>
      <c r="C183" s="2"/>
      <c r="D183" s="2"/>
      <c r="E183" s="2"/>
      <c r="F183" s="2"/>
      <c r="G183" s="2"/>
    </row>
    <row r="184" spans="2:7" ht="14.25" customHeight="1" x14ac:dyDescent="0.2">
      <c r="B184" s="2"/>
      <c r="C184" s="2"/>
      <c r="D184" s="2"/>
      <c r="E184" s="2"/>
      <c r="F184" s="2"/>
      <c r="G184" s="2"/>
    </row>
    <row r="185" spans="2:7" ht="14.25" customHeight="1" x14ac:dyDescent="0.2">
      <c r="B185" s="2"/>
      <c r="C185" s="2"/>
      <c r="D185" s="2"/>
      <c r="E185" s="2"/>
      <c r="F185" s="2"/>
      <c r="G185" s="2"/>
    </row>
    <row r="186" spans="2:7" ht="14.25" customHeight="1" x14ac:dyDescent="0.2">
      <c r="B186" s="2"/>
      <c r="C186" s="2"/>
      <c r="D186" s="2"/>
      <c r="E186" s="2"/>
      <c r="F186" s="2"/>
      <c r="G186" s="2"/>
    </row>
    <row r="187" spans="2:7" ht="14.25" customHeight="1" x14ac:dyDescent="0.2">
      <c r="B187" s="2"/>
      <c r="C187" s="2"/>
      <c r="D187" s="2"/>
      <c r="E187" s="2"/>
      <c r="F187" s="2"/>
      <c r="G187" s="2"/>
    </row>
    <row r="188" spans="2:7" ht="14.25" customHeight="1" x14ac:dyDescent="0.2">
      <c r="B188" s="2"/>
      <c r="C188" s="2"/>
      <c r="D188" s="2"/>
      <c r="E188" s="2"/>
      <c r="F188" s="2"/>
      <c r="G188" s="2"/>
    </row>
    <row r="189" spans="2:7" ht="14.25" customHeight="1" x14ac:dyDescent="0.2">
      <c r="B189" s="2"/>
      <c r="C189" s="2"/>
      <c r="D189" s="2"/>
      <c r="E189" s="2"/>
      <c r="F189" s="2"/>
      <c r="G189" s="2"/>
    </row>
    <row r="190" spans="2:7" ht="14.25" customHeight="1" x14ac:dyDescent="0.2">
      <c r="B190" s="2"/>
      <c r="C190" s="2"/>
      <c r="D190" s="2"/>
      <c r="E190" s="2"/>
      <c r="F190" s="2"/>
      <c r="G190" s="2"/>
    </row>
    <row r="191" spans="2:7" ht="14.25" customHeight="1" x14ac:dyDescent="0.2">
      <c r="B191" s="2"/>
      <c r="C191" s="2"/>
      <c r="D191" s="2"/>
      <c r="E191" s="2"/>
      <c r="F191" s="2"/>
      <c r="G191" s="2"/>
    </row>
    <row r="192" spans="2:7" ht="14.25" customHeight="1" x14ac:dyDescent="0.2">
      <c r="B192" s="2"/>
      <c r="C192" s="2"/>
      <c r="D192" s="2"/>
      <c r="E192" s="2"/>
      <c r="F192" s="2"/>
      <c r="G192" s="2"/>
    </row>
    <row r="193" spans="2:7" ht="14.25" customHeight="1" x14ac:dyDescent="0.2">
      <c r="B193" s="2"/>
      <c r="C193" s="2"/>
      <c r="D193" s="2"/>
      <c r="E193" s="2"/>
      <c r="F193" s="2"/>
      <c r="G193" s="2"/>
    </row>
    <row r="194" spans="2:7" ht="14.25" customHeight="1" x14ac:dyDescent="0.2">
      <c r="B194" s="2"/>
      <c r="C194" s="2"/>
      <c r="D194" s="2"/>
      <c r="E194" s="2"/>
      <c r="F194" s="2"/>
      <c r="G194" s="2"/>
    </row>
    <row r="195" spans="2:7" ht="14.25" customHeight="1" x14ac:dyDescent="0.2">
      <c r="B195" s="2"/>
      <c r="C195" s="2"/>
      <c r="D195" s="2"/>
      <c r="E195" s="2"/>
      <c r="F195" s="2"/>
      <c r="G195" s="2"/>
    </row>
    <row r="196" spans="2:7" ht="14.25" customHeight="1" x14ac:dyDescent="0.2">
      <c r="B196" s="2"/>
      <c r="C196" s="2"/>
      <c r="D196" s="2"/>
      <c r="E196" s="2"/>
      <c r="F196" s="2"/>
      <c r="G196" s="2"/>
    </row>
    <row r="197" spans="2:7" ht="14.25" customHeight="1" x14ac:dyDescent="0.2">
      <c r="B197" s="2"/>
      <c r="C197" s="2"/>
      <c r="D197" s="2"/>
      <c r="E197" s="2"/>
      <c r="F197" s="2"/>
      <c r="G197" s="2"/>
    </row>
    <row r="198" spans="2:7" ht="14.25" customHeight="1" x14ac:dyDescent="0.2">
      <c r="B198" s="2"/>
      <c r="C198" s="2"/>
      <c r="D198" s="2"/>
      <c r="E198" s="2"/>
      <c r="F198" s="2"/>
      <c r="G198" s="2"/>
    </row>
    <row r="199" spans="2:7" ht="14.25" customHeight="1" x14ac:dyDescent="0.2">
      <c r="B199" s="2"/>
      <c r="C199" s="2"/>
      <c r="D199" s="2"/>
      <c r="E199" s="2"/>
      <c r="F199" s="2"/>
      <c r="G199" s="2"/>
    </row>
    <row r="200" spans="2:7" ht="14.25" customHeight="1" x14ac:dyDescent="0.2">
      <c r="B200" s="2"/>
      <c r="C200" s="2"/>
      <c r="D200" s="2"/>
      <c r="E200" s="2"/>
      <c r="F200" s="2"/>
      <c r="G200" s="2"/>
    </row>
    <row r="201" spans="2:7" ht="14.25" customHeight="1" x14ac:dyDescent="0.2">
      <c r="B201" s="2"/>
      <c r="C201" s="2"/>
      <c r="D201" s="2"/>
      <c r="E201" s="2"/>
      <c r="F201" s="2"/>
      <c r="G201" s="2"/>
    </row>
    <row r="202" spans="2:7" ht="14.25" customHeight="1" x14ac:dyDescent="0.2">
      <c r="B202" s="2"/>
      <c r="C202" s="2"/>
      <c r="D202" s="2"/>
      <c r="E202" s="2"/>
      <c r="F202" s="2"/>
      <c r="G202" s="2"/>
    </row>
    <row r="203" spans="2:7" ht="14.25" customHeight="1" x14ac:dyDescent="0.2">
      <c r="B203" s="2"/>
      <c r="C203" s="2"/>
      <c r="D203" s="2"/>
      <c r="E203" s="2"/>
      <c r="F203" s="2"/>
      <c r="G203" s="2"/>
    </row>
    <row r="204" spans="2:7" ht="14.25" customHeight="1" x14ac:dyDescent="0.2">
      <c r="B204" s="2"/>
      <c r="C204" s="2"/>
      <c r="D204" s="2"/>
      <c r="E204" s="2"/>
      <c r="F204" s="2"/>
      <c r="G204" s="2"/>
    </row>
    <row r="205" spans="2:7" ht="14.25" customHeight="1" x14ac:dyDescent="0.2">
      <c r="B205" s="2"/>
      <c r="C205" s="2"/>
      <c r="D205" s="2"/>
      <c r="E205" s="2"/>
      <c r="F205" s="2"/>
      <c r="G205" s="2"/>
    </row>
    <row r="206" spans="2:7" ht="14.25" customHeight="1" x14ac:dyDescent="0.2">
      <c r="B206" s="2"/>
      <c r="C206" s="2"/>
      <c r="D206" s="2"/>
      <c r="E206" s="2"/>
      <c r="F206" s="2"/>
      <c r="G206" s="2"/>
    </row>
    <row r="207" spans="2:7" ht="14.25" customHeight="1" x14ac:dyDescent="0.2">
      <c r="B207" s="2"/>
      <c r="C207" s="2"/>
      <c r="D207" s="2"/>
      <c r="E207" s="2"/>
      <c r="F207" s="2"/>
      <c r="G207" s="2"/>
    </row>
    <row r="208" spans="2:7" ht="14.25" customHeight="1" x14ac:dyDescent="0.2">
      <c r="B208" s="2"/>
      <c r="C208" s="2"/>
      <c r="D208" s="2"/>
      <c r="E208" s="2"/>
      <c r="F208" s="2"/>
      <c r="G208" s="2"/>
    </row>
    <row r="209" spans="2:7" ht="14.25" customHeight="1" x14ac:dyDescent="0.2">
      <c r="B209" s="2"/>
      <c r="C209" s="2"/>
      <c r="D209" s="2"/>
      <c r="E209" s="2"/>
      <c r="F209" s="2"/>
      <c r="G209" s="2"/>
    </row>
    <row r="210" spans="2:7" ht="14.25" customHeight="1" x14ac:dyDescent="0.2">
      <c r="B210" s="2"/>
      <c r="C210" s="2"/>
      <c r="D210" s="2"/>
      <c r="E210" s="2"/>
      <c r="F210" s="2"/>
      <c r="G210" s="2"/>
    </row>
    <row r="211" spans="2:7" ht="14.25" customHeight="1" x14ac:dyDescent="0.2">
      <c r="B211" s="2"/>
      <c r="C211" s="2"/>
      <c r="D211" s="2"/>
      <c r="E211" s="2"/>
      <c r="F211" s="2"/>
      <c r="G211" s="2"/>
    </row>
    <row r="212" spans="2:7" ht="14.25" customHeight="1" x14ac:dyDescent="0.2">
      <c r="B212" s="2"/>
      <c r="C212" s="2"/>
      <c r="D212" s="2"/>
      <c r="E212" s="2"/>
      <c r="F212" s="2"/>
      <c r="G212" s="2"/>
    </row>
    <row r="213" spans="2:7" ht="14.25" customHeight="1" x14ac:dyDescent="0.2">
      <c r="B213" s="2"/>
      <c r="C213" s="2"/>
      <c r="D213" s="2"/>
      <c r="E213" s="2"/>
      <c r="F213" s="2"/>
      <c r="G213" s="2"/>
    </row>
    <row r="214" spans="2:7" ht="14.25" customHeight="1" x14ac:dyDescent="0.2">
      <c r="B214" s="2"/>
      <c r="C214" s="2"/>
      <c r="D214" s="2"/>
      <c r="E214" s="2"/>
      <c r="F214" s="2"/>
      <c r="G214" s="2"/>
    </row>
    <row r="215" spans="2:7" ht="14.25" customHeight="1" x14ac:dyDescent="0.2">
      <c r="B215" s="2"/>
      <c r="C215" s="2"/>
      <c r="D215" s="2"/>
      <c r="E215" s="2"/>
      <c r="F215" s="2"/>
      <c r="G215" s="2"/>
    </row>
    <row r="216" spans="2:7" ht="14.25" customHeight="1" x14ac:dyDescent="0.2">
      <c r="B216" s="2"/>
      <c r="C216" s="2"/>
      <c r="D216" s="2"/>
      <c r="E216" s="2"/>
      <c r="F216" s="2"/>
      <c r="G216" s="2"/>
    </row>
    <row r="217" spans="2:7" ht="14.25" customHeight="1" x14ac:dyDescent="0.2">
      <c r="B217" s="2"/>
      <c r="C217" s="2"/>
      <c r="D217" s="2"/>
      <c r="E217" s="2"/>
      <c r="F217" s="2"/>
      <c r="G217" s="2"/>
    </row>
    <row r="218" spans="2:7" ht="14.25" customHeight="1" x14ac:dyDescent="0.2">
      <c r="B218" s="2"/>
      <c r="C218" s="2"/>
      <c r="D218" s="2"/>
      <c r="E218" s="2"/>
      <c r="F218" s="2"/>
      <c r="G218" s="2"/>
    </row>
    <row r="219" spans="2:7" ht="14.25" customHeight="1" x14ac:dyDescent="0.2">
      <c r="B219" s="2"/>
      <c r="C219" s="2"/>
      <c r="D219" s="2"/>
      <c r="E219" s="2"/>
      <c r="F219" s="2"/>
      <c r="G219" s="2"/>
    </row>
    <row r="220" spans="2:7" ht="14.25" customHeight="1" x14ac:dyDescent="0.2">
      <c r="B220" s="2"/>
      <c r="C220" s="2"/>
      <c r="D220" s="2"/>
      <c r="E220" s="2"/>
      <c r="F220" s="2"/>
      <c r="G220" s="2"/>
    </row>
    <row r="221" spans="2:7" ht="14.25" customHeight="1" x14ac:dyDescent="0.2">
      <c r="B221" s="2"/>
      <c r="C221" s="2"/>
      <c r="D221" s="2"/>
      <c r="E221" s="2"/>
      <c r="F221" s="2"/>
      <c r="G221" s="2"/>
    </row>
    <row r="222" spans="2:7" ht="14.25" customHeight="1" x14ac:dyDescent="0.2">
      <c r="B222" s="2"/>
      <c r="C222" s="2"/>
      <c r="D222" s="2"/>
      <c r="E222" s="2"/>
      <c r="F222" s="2"/>
      <c r="G222" s="2"/>
    </row>
    <row r="223" spans="2:7" ht="14.25" customHeight="1" x14ac:dyDescent="0.2">
      <c r="B223" s="2"/>
      <c r="C223" s="2"/>
      <c r="D223" s="2"/>
      <c r="E223" s="2"/>
      <c r="F223" s="2"/>
      <c r="G223" s="2"/>
    </row>
    <row r="224" spans="2:7" ht="14.25" customHeight="1" x14ac:dyDescent="0.2">
      <c r="B224" s="2"/>
      <c r="C224" s="2"/>
      <c r="D224" s="2"/>
      <c r="E224" s="2"/>
      <c r="F224" s="2"/>
      <c r="G224" s="2"/>
    </row>
    <row r="225" spans="2:7" ht="14.25" customHeight="1" x14ac:dyDescent="0.2">
      <c r="B225" s="2"/>
      <c r="C225" s="2"/>
      <c r="D225" s="2"/>
      <c r="E225" s="2"/>
      <c r="F225" s="2"/>
      <c r="G225" s="2"/>
    </row>
    <row r="226" spans="2:7" ht="14.25" customHeight="1" x14ac:dyDescent="0.2">
      <c r="B226" s="2"/>
      <c r="C226" s="2"/>
      <c r="D226" s="2"/>
      <c r="E226" s="2"/>
      <c r="F226" s="2"/>
      <c r="G226" s="2"/>
    </row>
    <row r="227" spans="2:7" ht="14.25" customHeight="1" x14ac:dyDescent="0.2">
      <c r="B227" s="2"/>
      <c r="C227" s="2"/>
      <c r="D227" s="2"/>
      <c r="E227" s="2"/>
      <c r="F227" s="2"/>
      <c r="G227" s="2"/>
    </row>
    <row r="228" spans="2:7" ht="14.25" customHeight="1" x14ac:dyDescent="0.2">
      <c r="B228" s="2"/>
      <c r="C228" s="2"/>
      <c r="D228" s="2"/>
      <c r="E228" s="2"/>
      <c r="F228" s="2"/>
      <c r="G228" s="2"/>
    </row>
    <row r="229" spans="2:7" ht="14.25" customHeight="1" x14ac:dyDescent="0.2">
      <c r="B229" s="2"/>
      <c r="C229" s="2"/>
      <c r="D229" s="2"/>
      <c r="E229" s="2"/>
      <c r="F229" s="2"/>
      <c r="G229" s="2"/>
    </row>
    <row r="230" spans="2:7" ht="14.25" customHeight="1" x14ac:dyDescent="0.2">
      <c r="B230" s="2"/>
      <c r="C230" s="2"/>
      <c r="D230" s="2"/>
      <c r="E230" s="2"/>
      <c r="F230" s="2"/>
      <c r="G230" s="2"/>
    </row>
    <row r="231" spans="2:7" ht="14.25" customHeight="1" x14ac:dyDescent="0.2">
      <c r="B231" s="2"/>
      <c r="C231" s="2"/>
      <c r="D231" s="2"/>
      <c r="E231" s="2"/>
      <c r="F231" s="2"/>
      <c r="G231" s="2"/>
    </row>
    <row r="232" spans="2:7" ht="14.25" customHeight="1" x14ac:dyDescent="0.2">
      <c r="B232" s="2"/>
      <c r="C232" s="2"/>
      <c r="D232" s="2"/>
      <c r="E232" s="2"/>
      <c r="F232" s="2"/>
      <c r="G232" s="2"/>
    </row>
    <row r="233" spans="2:7" ht="14.25" customHeight="1" x14ac:dyDescent="0.2">
      <c r="B233" s="2"/>
      <c r="C233" s="2"/>
      <c r="D233" s="2"/>
      <c r="E233" s="2"/>
      <c r="F233" s="2"/>
      <c r="G233" s="2"/>
    </row>
    <row r="234" spans="2:7" ht="14.25" customHeight="1" x14ac:dyDescent="0.2">
      <c r="B234" s="2"/>
      <c r="C234" s="2"/>
      <c r="D234" s="2"/>
      <c r="E234" s="2"/>
      <c r="F234" s="2"/>
      <c r="G234" s="2"/>
    </row>
    <row r="235" spans="2:7" ht="14.25" customHeight="1" x14ac:dyDescent="0.2">
      <c r="B235" s="2"/>
      <c r="C235" s="2"/>
      <c r="D235" s="2"/>
      <c r="E235" s="2"/>
      <c r="F235" s="2"/>
      <c r="G235" s="2"/>
    </row>
    <row r="236" spans="2:7" ht="14.25" customHeight="1" x14ac:dyDescent="0.2">
      <c r="B236" s="2"/>
      <c r="C236" s="2"/>
      <c r="D236" s="2"/>
      <c r="E236" s="2"/>
      <c r="F236" s="2"/>
      <c r="G236" s="2"/>
    </row>
    <row r="237" spans="2:7" ht="14.25" customHeight="1" x14ac:dyDescent="0.2">
      <c r="B237" s="2"/>
      <c r="C237" s="2"/>
      <c r="D237" s="2"/>
      <c r="E237" s="2"/>
      <c r="F237" s="2"/>
      <c r="G237" s="2"/>
    </row>
    <row r="238" spans="2:7" ht="14.25" customHeight="1" x14ac:dyDescent="0.2">
      <c r="B238" s="2"/>
      <c r="C238" s="2"/>
      <c r="D238" s="2"/>
      <c r="E238" s="2"/>
      <c r="F238" s="2"/>
      <c r="G238" s="2"/>
    </row>
    <row r="239" spans="2:7" ht="14.25" customHeight="1" x14ac:dyDescent="0.2">
      <c r="B239" s="2"/>
      <c r="C239" s="2"/>
      <c r="D239" s="2"/>
      <c r="E239" s="2"/>
      <c r="F239" s="2"/>
      <c r="G239" s="2"/>
    </row>
    <row r="240" spans="2:7" ht="14.25" customHeight="1" x14ac:dyDescent="0.2">
      <c r="B240" s="2"/>
      <c r="C240" s="2"/>
      <c r="D240" s="2"/>
      <c r="E240" s="2"/>
      <c r="F240" s="2"/>
      <c r="G240" s="2"/>
    </row>
    <row r="241" spans="2:7" ht="14.25" customHeight="1" x14ac:dyDescent="0.2">
      <c r="B241" s="2"/>
      <c r="C241" s="2"/>
      <c r="D241" s="2"/>
      <c r="E241" s="2"/>
      <c r="F241" s="2"/>
      <c r="G241" s="2"/>
    </row>
    <row r="242" spans="2:7" ht="14.25" customHeight="1" x14ac:dyDescent="0.2">
      <c r="B242" s="2"/>
      <c r="C242" s="2"/>
      <c r="D242" s="2"/>
      <c r="E242" s="2"/>
      <c r="F242" s="2"/>
      <c r="G242" s="2"/>
    </row>
    <row r="243" spans="2:7" ht="14.25" customHeight="1" x14ac:dyDescent="0.2">
      <c r="B243" s="2"/>
      <c r="C243" s="2"/>
      <c r="D243" s="2"/>
      <c r="E243" s="2"/>
      <c r="F243" s="2"/>
      <c r="G243" s="2"/>
    </row>
    <row r="244" spans="2:7" ht="14.25" customHeight="1" x14ac:dyDescent="0.2">
      <c r="B244" s="2"/>
      <c r="C244" s="2"/>
      <c r="D244" s="2"/>
      <c r="E244" s="2"/>
      <c r="F244" s="2"/>
      <c r="G244" s="2"/>
    </row>
    <row r="245" spans="2:7" ht="14.25" customHeight="1" x14ac:dyDescent="0.2">
      <c r="B245" s="2"/>
      <c r="C245" s="2"/>
      <c r="D245" s="2"/>
      <c r="E245" s="2"/>
      <c r="F245" s="2"/>
      <c r="G245" s="2"/>
    </row>
    <row r="246" spans="2:7" ht="14.25" customHeight="1" x14ac:dyDescent="0.2">
      <c r="B246" s="2"/>
      <c r="C246" s="2"/>
      <c r="D246" s="2"/>
      <c r="E246" s="2"/>
      <c r="F246" s="2"/>
      <c r="G246" s="2"/>
    </row>
    <row r="247" spans="2:7" ht="14.25" customHeight="1" x14ac:dyDescent="0.2">
      <c r="B247" s="2"/>
      <c r="C247" s="2"/>
      <c r="D247" s="2"/>
      <c r="E247" s="2"/>
      <c r="F247" s="2"/>
      <c r="G247" s="2"/>
    </row>
    <row r="248" spans="2:7" ht="14.25" customHeight="1" x14ac:dyDescent="0.2">
      <c r="B248" s="2"/>
      <c r="C248" s="2"/>
      <c r="D248" s="2"/>
      <c r="E248" s="2"/>
      <c r="F248" s="2"/>
      <c r="G248" s="2"/>
    </row>
    <row r="249" spans="2:7" ht="14.25" customHeight="1" x14ac:dyDescent="0.2">
      <c r="B249" s="2"/>
      <c r="C249" s="2"/>
      <c r="D249" s="2"/>
      <c r="E249" s="2"/>
      <c r="F249" s="2"/>
      <c r="G249" s="2"/>
    </row>
    <row r="250" spans="2:7" ht="14.25" customHeight="1" x14ac:dyDescent="0.2">
      <c r="B250" s="2"/>
      <c r="C250" s="2"/>
      <c r="D250" s="2"/>
      <c r="E250" s="2"/>
      <c r="F250" s="2"/>
      <c r="G250" s="2"/>
    </row>
    <row r="251" spans="2:7" ht="14.25" customHeight="1" x14ac:dyDescent="0.2">
      <c r="B251" s="2"/>
      <c r="C251" s="2"/>
      <c r="D251" s="2"/>
      <c r="E251" s="2"/>
      <c r="F251" s="2"/>
      <c r="G251" s="2"/>
    </row>
    <row r="252" spans="2:7" ht="14.25" customHeight="1" x14ac:dyDescent="0.2">
      <c r="B252" s="2"/>
      <c r="C252" s="2"/>
      <c r="D252" s="2"/>
      <c r="E252" s="2"/>
      <c r="F252" s="2"/>
      <c r="G252" s="2"/>
    </row>
    <row r="253" spans="2:7" ht="14.25" customHeight="1" x14ac:dyDescent="0.2">
      <c r="B253" s="2"/>
      <c r="C253" s="2"/>
      <c r="D253" s="2"/>
      <c r="E253" s="2"/>
      <c r="F253" s="2"/>
      <c r="G253" s="2"/>
    </row>
    <row r="254" spans="2:7" ht="14.25" customHeight="1" x14ac:dyDescent="0.2">
      <c r="B254" s="2"/>
      <c r="C254" s="2"/>
      <c r="D254" s="2"/>
      <c r="E254" s="2"/>
      <c r="F254" s="2"/>
      <c r="G254" s="2"/>
    </row>
    <row r="255" spans="2:7" ht="14.25" customHeight="1" x14ac:dyDescent="0.2">
      <c r="B255" s="2"/>
      <c r="C255" s="2"/>
      <c r="D255" s="2"/>
      <c r="E255" s="2"/>
      <c r="F255" s="2"/>
      <c r="G255" s="2"/>
    </row>
    <row r="256" spans="2:7" ht="14.25" customHeight="1" x14ac:dyDescent="0.2">
      <c r="B256" s="2"/>
      <c r="C256" s="2"/>
      <c r="D256" s="2"/>
      <c r="E256" s="2"/>
      <c r="F256" s="2"/>
      <c r="G256" s="2"/>
    </row>
    <row r="257" spans="2:7" ht="14.25" customHeight="1" x14ac:dyDescent="0.2">
      <c r="B257" s="2"/>
      <c r="C257" s="2"/>
      <c r="D257" s="2"/>
      <c r="E257" s="2"/>
      <c r="F257" s="2"/>
      <c r="G257" s="2"/>
    </row>
    <row r="258" spans="2:7" ht="14.25" customHeight="1" x14ac:dyDescent="0.2">
      <c r="B258" s="2"/>
      <c r="C258" s="2"/>
      <c r="D258" s="2"/>
      <c r="E258" s="2"/>
      <c r="F258" s="2"/>
      <c r="G258" s="2"/>
    </row>
    <row r="259" spans="2:7" ht="14.25" customHeight="1" x14ac:dyDescent="0.2">
      <c r="B259" s="2"/>
      <c r="C259" s="2"/>
      <c r="D259" s="2"/>
      <c r="E259" s="2"/>
      <c r="F259" s="2"/>
      <c r="G259" s="2"/>
    </row>
    <row r="260" spans="2:7" ht="14.25" customHeight="1" x14ac:dyDescent="0.2">
      <c r="B260" s="2"/>
      <c r="C260" s="2"/>
      <c r="D260" s="2"/>
      <c r="E260" s="2"/>
      <c r="F260" s="2"/>
      <c r="G260" s="2"/>
    </row>
    <row r="261" spans="2:7" ht="14.25" customHeight="1" x14ac:dyDescent="0.2">
      <c r="B261" s="2"/>
      <c r="C261" s="2"/>
      <c r="D261" s="2"/>
      <c r="E261" s="2"/>
      <c r="F261" s="2"/>
      <c r="G261" s="2"/>
    </row>
    <row r="262" spans="2:7" ht="14.25" customHeight="1" x14ac:dyDescent="0.2">
      <c r="B262" s="2"/>
      <c r="C262" s="2"/>
      <c r="D262" s="2"/>
      <c r="E262" s="2"/>
      <c r="F262" s="2"/>
      <c r="G262" s="2"/>
    </row>
    <row r="263" spans="2:7" ht="14.25" customHeight="1" x14ac:dyDescent="0.2">
      <c r="B263" s="2"/>
      <c r="C263" s="2"/>
      <c r="D263" s="2"/>
      <c r="E263" s="2"/>
      <c r="F263" s="2"/>
      <c r="G263" s="2"/>
    </row>
    <row r="264" spans="2:7" ht="14.25" customHeight="1" x14ac:dyDescent="0.2">
      <c r="B264" s="2"/>
      <c r="C264" s="2"/>
      <c r="D264" s="2"/>
      <c r="E264" s="2"/>
      <c r="F264" s="2"/>
      <c r="G264" s="2"/>
    </row>
    <row r="265" spans="2:7" ht="14.25" customHeight="1" x14ac:dyDescent="0.2">
      <c r="B265" s="2"/>
      <c r="C265" s="2"/>
      <c r="D265" s="2"/>
      <c r="E265" s="2"/>
      <c r="F265" s="2"/>
      <c r="G265" s="2"/>
    </row>
    <row r="266" spans="2:7" ht="14.25" customHeight="1" x14ac:dyDescent="0.2">
      <c r="B266" s="2"/>
      <c r="C266" s="2"/>
      <c r="D266" s="2"/>
      <c r="E266" s="2"/>
      <c r="F266" s="2"/>
      <c r="G266" s="2"/>
    </row>
    <row r="267" spans="2:7" ht="14.25" customHeight="1" x14ac:dyDescent="0.2">
      <c r="B267" s="2"/>
      <c r="C267" s="2"/>
      <c r="D267" s="2"/>
      <c r="E267" s="2"/>
      <c r="F267" s="2"/>
      <c r="G267" s="2"/>
    </row>
    <row r="268" spans="2:7" ht="14.25" customHeight="1" x14ac:dyDescent="0.2">
      <c r="B268" s="2"/>
      <c r="C268" s="2"/>
      <c r="D268" s="2"/>
      <c r="E268" s="2"/>
      <c r="F268" s="2"/>
      <c r="G268" s="2"/>
    </row>
    <row r="269" spans="2:7" ht="14.25" customHeight="1" x14ac:dyDescent="0.2">
      <c r="B269" s="2"/>
      <c r="C269" s="2"/>
      <c r="D269" s="2"/>
      <c r="E269" s="2"/>
      <c r="F269" s="2"/>
      <c r="G269" s="2"/>
    </row>
    <row r="270" spans="2:7" ht="14.25" customHeight="1" x14ac:dyDescent="0.2">
      <c r="B270" s="2"/>
      <c r="C270" s="2"/>
      <c r="D270" s="2"/>
      <c r="E270" s="2"/>
      <c r="F270" s="2"/>
      <c r="G270" s="2"/>
    </row>
    <row r="271" spans="2:7" ht="14.25" customHeight="1" x14ac:dyDescent="0.2">
      <c r="B271" s="2"/>
      <c r="C271" s="2"/>
      <c r="D271" s="2"/>
      <c r="E271" s="2"/>
      <c r="F271" s="2"/>
      <c r="G271" s="2"/>
    </row>
    <row r="272" spans="2:7" ht="14.25" customHeight="1" x14ac:dyDescent="0.2">
      <c r="B272" s="2"/>
      <c r="C272" s="2"/>
      <c r="D272" s="2"/>
      <c r="E272" s="2"/>
      <c r="F272" s="2"/>
      <c r="G272" s="2"/>
    </row>
    <row r="273" spans="2:7" ht="14.25" customHeight="1" x14ac:dyDescent="0.2">
      <c r="B273" s="2"/>
      <c r="C273" s="2"/>
      <c r="D273" s="2"/>
      <c r="E273" s="2"/>
      <c r="F273" s="2"/>
      <c r="G273" s="2"/>
    </row>
    <row r="274" spans="2:7" ht="14.25" customHeight="1" x14ac:dyDescent="0.2">
      <c r="B274" s="2"/>
      <c r="C274" s="2"/>
      <c r="D274" s="2"/>
      <c r="E274" s="2"/>
      <c r="F274" s="2"/>
      <c r="G274" s="2"/>
    </row>
    <row r="275" spans="2:7" ht="14.25" customHeight="1" x14ac:dyDescent="0.2">
      <c r="B275" s="2"/>
      <c r="C275" s="2"/>
      <c r="D275" s="2"/>
      <c r="E275" s="2"/>
      <c r="F275" s="2"/>
      <c r="G275" s="2"/>
    </row>
    <row r="276" spans="2:7" ht="14.25" customHeight="1" x14ac:dyDescent="0.2">
      <c r="B276" s="2"/>
      <c r="C276" s="2"/>
      <c r="D276" s="2"/>
      <c r="E276" s="2"/>
      <c r="F276" s="2"/>
      <c r="G276" s="2"/>
    </row>
    <row r="277" spans="2:7" ht="14.25" customHeight="1" x14ac:dyDescent="0.2">
      <c r="B277" s="2"/>
      <c r="C277" s="2"/>
      <c r="D277" s="2"/>
      <c r="E277" s="2"/>
      <c r="F277" s="2"/>
      <c r="G277" s="2"/>
    </row>
    <row r="278" spans="2:7" ht="14.25" customHeight="1" x14ac:dyDescent="0.2">
      <c r="B278" s="2"/>
      <c r="C278" s="2"/>
      <c r="D278" s="2"/>
      <c r="E278" s="2"/>
      <c r="F278" s="2"/>
      <c r="G278" s="2"/>
    </row>
    <row r="279" spans="2:7" ht="14.25" customHeight="1" x14ac:dyDescent="0.2">
      <c r="B279" s="2"/>
      <c r="C279" s="2"/>
      <c r="D279" s="2"/>
      <c r="E279" s="2"/>
      <c r="F279" s="2"/>
      <c r="G279" s="2"/>
    </row>
    <row r="280" spans="2:7" ht="14.25" customHeight="1" x14ac:dyDescent="0.2">
      <c r="B280" s="2"/>
      <c r="C280" s="2"/>
      <c r="D280" s="2"/>
      <c r="E280" s="2"/>
      <c r="F280" s="2"/>
      <c r="G280" s="2"/>
    </row>
    <row r="281" spans="2:7" ht="14.25" customHeight="1" x14ac:dyDescent="0.2">
      <c r="B281" s="2"/>
      <c r="C281" s="2"/>
      <c r="D281" s="2"/>
      <c r="E281" s="2"/>
      <c r="F281" s="2"/>
      <c r="G281" s="2"/>
    </row>
    <row r="282" spans="2:7" ht="14.25" customHeight="1" x14ac:dyDescent="0.2">
      <c r="B282" s="2"/>
      <c r="C282" s="2"/>
      <c r="D282" s="2"/>
      <c r="E282" s="2"/>
      <c r="F282" s="2"/>
      <c r="G282" s="2"/>
    </row>
    <row r="283" spans="2:7" ht="14.25" customHeight="1" x14ac:dyDescent="0.2">
      <c r="B283" s="2"/>
      <c r="C283" s="2"/>
      <c r="D283" s="2"/>
      <c r="E283" s="2"/>
      <c r="F283" s="2"/>
      <c r="G283" s="2"/>
    </row>
    <row r="284" spans="2:7" ht="14.25" customHeight="1" x14ac:dyDescent="0.2">
      <c r="B284" s="2"/>
      <c r="C284" s="2"/>
      <c r="D284" s="2"/>
      <c r="E284" s="2"/>
      <c r="F284" s="2"/>
      <c r="G284" s="2"/>
    </row>
    <row r="285" spans="2:7" ht="14.25" customHeight="1" x14ac:dyDescent="0.2">
      <c r="B285" s="2"/>
      <c r="C285" s="2"/>
      <c r="D285" s="2"/>
      <c r="E285" s="2"/>
      <c r="F285" s="2"/>
      <c r="G285" s="2"/>
    </row>
    <row r="286" spans="2:7" ht="14.25" customHeight="1" x14ac:dyDescent="0.2">
      <c r="B286" s="2"/>
      <c r="C286" s="2"/>
      <c r="D286" s="2"/>
      <c r="E286" s="2"/>
      <c r="F286" s="2"/>
      <c r="G286" s="2"/>
    </row>
    <row r="287" spans="2:7" ht="14.25" customHeight="1" x14ac:dyDescent="0.2">
      <c r="B287" s="2"/>
      <c r="C287" s="2"/>
      <c r="D287" s="2"/>
      <c r="E287" s="2"/>
      <c r="F287" s="2"/>
      <c r="G287" s="2"/>
    </row>
    <row r="288" spans="2:7" ht="14.25" customHeight="1" x14ac:dyDescent="0.2">
      <c r="B288" s="2"/>
      <c r="C288" s="2"/>
      <c r="D288" s="2"/>
      <c r="E288" s="2"/>
      <c r="F288" s="2"/>
      <c r="G288" s="2"/>
    </row>
    <row r="289" spans="2:7" ht="14.25" customHeight="1" x14ac:dyDescent="0.2">
      <c r="B289" s="2"/>
      <c r="C289" s="2"/>
      <c r="D289" s="2"/>
      <c r="E289" s="2"/>
      <c r="F289" s="2"/>
      <c r="G289" s="2"/>
    </row>
    <row r="290" spans="2:7" ht="14.25" customHeight="1" x14ac:dyDescent="0.2">
      <c r="B290" s="2"/>
      <c r="C290" s="2"/>
      <c r="D290" s="2"/>
      <c r="E290" s="2"/>
      <c r="F290" s="2"/>
      <c r="G290" s="2"/>
    </row>
    <row r="291" spans="2:7" ht="14.25" customHeight="1" x14ac:dyDescent="0.2">
      <c r="B291" s="2"/>
      <c r="C291" s="2"/>
      <c r="D291" s="2"/>
      <c r="E291" s="2"/>
      <c r="F291" s="2"/>
      <c r="G291" s="2"/>
    </row>
    <row r="292" spans="2:7" ht="14.25" customHeight="1" x14ac:dyDescent="0.2">
      <c r="B292" s="2"/>
      <c r="C292" s="2"/>
      <c r="D292" s="2"/>
      <c r="E292" s="2"/>
      <c r="F292" s="2"/>
      <c r="G292" s="2"/>
    </row>
    <row r="293" spans="2:7" ht="14.25" customHeight="1" x14ac:dyDescent="0.2">
      <c r="B293" s="2"/>
      <c r="C293" s="2"/>
      <c r="D293" s="2"/>
      <c r="E293" s="2"/>
      <c r="F293" s="2"/>
      <c r="G293" s="2"/>
    </row>
    <row r="294" spans="2:7" ht="14.25" customHeight="1" x14ac:dyDescent="0.2">
      <c r="B294" s="2"/>
      <c r="C294" s="2"/>
      <c r="D294" s="2"/>
      <c r="E294" s="2"/>
      <c r="F294" s="2"/>
      <c r="G294" s="2"/>
    </row>
    <row r="295" spans="2:7" ht="14.25" customHeight="1" x14ac:dyDescent="0.2">
      <c r="B295" s="2"/>
      <c r="C295" s="2"/>
      <c r="D295" s="2"/>
      <c r="E295" s="2"/>
      <c r="F295" s="2"/>
      <c r="G295" s="2"/>
    </row>
    <row r="296" spans="2:7" ht="14.25" customHeight="1" x14ac:dyDescent="0.2">
      <c r="B296" s="2"/>
      <c r="C296" s="2"/>
      <c r="D296" s="2"/>
      <c r="E296" s="2"/>
      <c r="F296" s="2"/>
      <c r="G296" s="2"/>
    </row>
    <row r="297" spans="2:7" ht="14.25" customHeight="1" x14ac:dyDescent="0.2">
      <c r="B297" s="2"/>
      <c r="C297" s="2"/>
      <c r="D297" s="2"/>
      <c r="E297" s="2"/>
      <c r="F297" s="2"/>
      <c r="G297" s="2"/>
    </row>
    <row r="298" spans="2:7" ht="14.25" customHeight="1" x14ac:dyDescent="0.2">
      <c r="B298" s="2"/>
      <c r="C298" s="2"/>
      <c r="D298" s="2"/>
      <c r="E298" s="2"/>
      <c r="F298" s="2"/>
      <c r="G298" s="2"/>
    </row>
    <row r="299" spans="2:7" ht="14.25" customHeight="1" x14ac:dyDescent="0.2">
      <c r="B299" s="2"/>
      <c r="C299" s="2"/>
      <c r="D299" s="2"/>
      <c r="E299" s="2"/>
      <c r="F299" s="2"/>
      <c r="G299" s="2"/>
    </row>
    <row r="300" spans="2:7" ht="14.25" customHeight="1" x14ac:dyDescent="0.2">
      <c r="B300" s="2"/>
      <c r="C300" s="2"/>
      <c r="D300" s="2"/>
      <c r="E300" s="2"/>
      <c r="F300" s="2"/>
      <c r="G300" s="2"/>
    </row>
    <row r="301" spans="2:7" ht="14.25" customHeight="1" x14ac:dyDescent="0.2">
      <c r="B301" s="2"/>
      <c r="C301" s="2"/>
      <c r="D301" s="2"/>
      <c r="E301" s="2"/>
      <c r="F301" s="2"/>
      <c r="G301" s="2"/>
    </row>
    <row r="302" spans="2:7" ht="14.25" customHeight="1" x14ac:dyDescent="0.2">
      <c r="B302" s="2"/>
      <c r="C302" s="2"/>
      <c r="D302" s="2"/>
      <c r="E302" s="2"/>
      <c r="F302" s="2"/>
      <c r="G302" s="2"/>
    </row>
    <row r="303" spans="2:7" ht="14.25" customHeight="1" x14ac:dyDescent="0.2">
      <c r="B303" s="2"/>
      <c r="C303" s="2"/>
      <c r="D303" s="2"/>
      <c r="E303" s="2"/>
      <c r="F303" s="2"/>
      <c r="G303" s="2"/>
    </row>
    <row r="304" spans="2:7" ht="14.25" customHeight="1" x14ac:dyDescent="0.2">
      <c r="B304" s="2"/>
      <c r="C304" s="2"/>
      <c r="D304" s="2"/>
      <c r="E304" s="2"/>
      <c r="F304" s="2"/>
      <c r="G304" s="2"/>
    </row>
    <row r="305" spans="2:7" ht="14.25" customHeight="1" x14ac:dyDescent="0.2">
      <c r="B305" s="2"/>
      <c r="C305" s="2"/>
      <c r="D305" s="2"/>
      <c r="E305" s="2"/>
      <c r="F305" s="2"/>
      <c r="G305" s="2"/>
    </row>
    <row r="306" spans="2:7" ht="14.25" customHeight="1" x14ac:dyDescent="0.2">
      <c r="B306" s="2"/>
      <c r="C306" s="2"/>
      <c r="D306" s="2"/>
      <c r="E306" s="2"/>
      <c r="F306" s="2"/>
      <c r="G306" s="2"/>
    </row>
    <row r="307" spans="2:7" ht="14.25" customHeight="1" x14ac:dyDescent="0.2">
      <c r="B307" s="2"/>
      <c r="C307" s="2"/>
      <c r="D307" s="2"/>
      <c r="E307" s="2"/>
      <c r="F307" s="2"/>
      <c r="G307" s="2"/>
    </row>
    <row r="308" spans="2:7" ht="14.25" customHeight="1" x14ac:dyDescent="0.2">
      <c r="B308" s="2"/>
      <c r="C308" s="2"/>
      <c r="D308" s="2"/>
      <c r="E308" s="2"/>
      <c r="F308" s="2"/>
      <c r="G308" s="2"/>
    </row>
    <row r="309" spans="2:7" ht="14.25" customHeight="1" x14ac:dyDescent="0.2">
      <c r="B309" s="2"/>
      <c r="C309" s="2"/>
      <c r="D309" s="2"/>
      <c r="E309" s="2"/>
      <c r="F309" s="2"/>
      <c r="G309" s="2"/>
    </row>
    <row r="310" spans="2:7" ht="14.25" customHeight="1" x14ac:dyDescent="0.2">
      <c r="B310" s="2"/>
      <c r="C310" s="2"/>
      <c r="D310" s="2"/>
      <c r="E310" s="2"/>
      <c r="F310" s="2"/>
      <c r="G310" s="2"/>
    </row>
    <row r="311" spans="2:7" ht="14.25" customHeight="1" x14ac:dyDescent="0.2">
      <c r="B311" s="2"/>
      <c r="C311" s="2"/>
      <c r="D311" s="2"/>
      <c r="E311" s="2"/>
      <c r="F311" s="2"/>
      <c r="G311" s="2"/>
    </row>
    <row r="312" spans="2:7" ht="14.25" customHeight="1" x14ac:dyDescent="0.2">
      <c r="B312" s="2"/>
      <c r="C312" s="2"/>
      <c r="D312" s="2"/>
      <c r="E312" s="2"/>
      <c r="F312" s="2"/>
      <c r="G312" s="2"/>
    </row>
    <row r="313" spans="2:7" ht="14.25" customHeight="1" x14ac:dyDescent="0.2">
      <c r="B313" s="2"/>
      <c r="C313" s="2"/>
      <c r="D313" s="2"/>
      <c r="E313" s="2"/>
      <c r="F313" s="2"/>
      <c r="G313" s="2"/>
    </row>
    <row r="314" spans="2:7" ht="14.25" customHeight="1" x14ac:dyDescent="0.2">
      <c r="B314" s="2"/>
      <c r="C314" s="2"/>
      <c r="D314" s="2"/>
      <c r="E314" s="2"/>
      <c r="F314" s="2"/>
      <c r="G314" s="2"/>
    </row>
    <row r="315" spans="2:7" ht="14.25" customHeight="1" x14ac:dyDescent="0.2">
      <c r="B315" s="2"/>
      <c r="C315" s="2"/>
      <c r="D315" s="2"/>
      <c r="E315" s="2"/>
      <c r="F315" s="2"/>
      <c r="G315" s="2"/>
    </row>
    <row r="316" spans="2:7" ht="14.25" customHeight="1" x14ac:dyDescent="0.2">
      <c r="B316" s="2"/>
      <c r="C316" s="2"/>
      <c r="D316" s="2"/>
      <c r="E316" s="2"/>
      <c r="F316" s="2"/>
      <c r="G316" s="2"/>
    </row>
    <row r="317" spans="2:7" ht="14.25" customHeight="1" x14ac:dyDescent="0.2">
      <c r="B317" s="2"/>
      <c r="C317" s="2"/>
      <c r="D317" s="2"/>
      <c r="E317" s="2"/>
      <c r="F317" s="2"/>
      <c r="G317" s="2"/>
    </row>
    <row r="318" spans="2:7" ht="14.25" customHeight="1" x14ac:dyDescent="0.2">
      <c r="B318" s="2"/>
      <c r="C318" s="2"/>
      <c r="D318" s="2"/>
      <c r="E318" s="2"/>
      <c r="F318" s="2"/>
      <c r="G318" s="2"/>
    </row>
    <row r="319" spans="2:7" ht="14.25" customHeight="1" x14ac:dyDescent="0.2">
      <c r="B319" s="2"/>
      <c r="C319" s="2"/>
      <c r="D319" s="2"/>
      <c r="E319" s="2"/>
      <c r="F319" s="2"/>
      <c r="G319" s="2"/>
    </row>
    <row r="320" spans="2:7" ht="14.25" customHeight="1" x14ac:dyDescent="0.2">
      <c r="B320" s="2"/>
      <c r="C320" s="2"/>
      <c r="D320" s="2"/>
      <c r="E320" s="2"/>
      <c r="F320" s="2"/>
      <c r="G320" s="2"/>
    </row>
    <row r="321" spans="2:7" ht="14.25" customHeight="1" x14ac:dyDescent="0.2">
      <c r="B321" s="2"/>
      <c r="C321" s="2"/>
      <c r="D321" s="2"/>
      <c r="E321" s="2"/>
      <c r="F321" s="2"/>
      <c r="G321" s="2"/>
    </row>
    <row r="322" spans="2:7" ht="14.25" customHeight="1" x14ac:dyDescent="0.2">
      <c r="B322" s="2"/>
      <c r="C322" s="2"/>
      <c r="D322" s="2"/>
      <c r="E322" s="2"/>
      <c r="F322" s="2"/>
      <c r="G322" s="2"/>
    </row>
    <row r="323" spans="2:7" ht="14.25" customHeight="1" x14ac:dyDescent="0.2">
      <c r="B323" s="2"/>
      <c r="C323" s="2"/>
      <c r="D323" s="2"/>
      <c r="E323" s="2"/>
      <c r="F323" s="2"/>
      <c r="G323" s="2"/>
    </row>
    <row r="324" spans="2:7" ht="14.25" customHeight="1" x14ac:dyDescent="0.2">
      <c r="B324" s="2"/>
      <c r="C324" s="2"/>
      <c r="D324" s="2"/>
      <c r="E324" s="2"/>
      <c r="F324" s="2"/>
      <c r="G324" s="2"/>
    </row>
    <row r="325" spans="2:7" ht="14.25" customHeight="1" x14ac:dyDescent="0.2">
      <c r="B325" s="2"/>
      <c r="C325" s="2"/>
      <c r="D325" s="2"/>
      <c r="E325" s="2"/>
      <c r="F325" s="2"/>
      <c r="G325" s="2"/>
    </row>
    <row r="326" spans="2:7" ht="14.25" customHeight="1" x14ac:dyDescent="0.2">
      <c r="B326" s="2"/>
      <c r="C326" s="2"/>
      <c r="D326" s="2"/>
      <c r="E326" s="2"/>
      <c r="F326" s="2"/>
      <c r="G326" s="2"/>
    </row>
    <row r="327" spans="2:7" ht="14.25" customHeight="1" x14ac:dyDescent="0.2">
      <c r="B327" s="2"/>
      <c r="C327" s="2"/>
      <c r="D327" s="2"/>
      <c r="E327" s="2"/>
      <c r="F327" s="2"/>
      <c r="G327" s="2"/>
    </row>
    <row r="328" spans="2:7" ht="14.25" customHeight="1" x14ac:dyDescent="0.2">
      <c r="B328" s="2"/>
      <c r="C328" s="2"/>
      <c r="D328" s="2"/>
      <c r="E328" s="2"/>
      <c r="F328" s="2"/>
      <c r="G328" s="2"/>
    </row>
    <row r="329" spans="2:7" ht="14.25" customHeight="1" x14ac:dyDescent="0.2">
      <c r="B329" s="2"/>
      <c r="C329" s="2"/>
      <c r="D329" s="2"/>
      <c r="E329" s="2"/>
      <c r="F329" s="2"/>
      <c r="G329" s="2"/>
    </row>
    <row r="330" spans="2:7" ht="14.25" customHeight="1" x14ac:dyDescent="0.2">
      <c r="B330" s="2"/>
      <c r="C330" s="2"/>
      <c r="D330" s="2"/>
      <c r="E330" s="2"/>
      <c r="F330" s="2"/>
      <c r="G330" s="2"/>
    </row>
    <row r="331" spans="2:7" ht="14.25" customHeight="1" x14ac:dyDescent="0.2">
      <c r="B331" s="2"/>
      <c r="C331" s="2"/>
      <c r="D331" s="2"/>
      <c r="E331" s="2"/>
      <c r="F331" s="2"/>
      <c r="G331" s="2"/>
    </row>
    <row r="332" spans="2:7" ht="14.25" customHeight="1" x14ac:dyDescent="0.2">
      <c r="B332" s="2"/>
      <c r="C332" s="2"/>
      <c r="D332" s="2"/>
      <c r="E332" s="2"/>
      <c r="F332" s="2"/>
      <c r="G332" s="2"/>
    </row>
    <row r="333" spans="2:7" ht="14.25" customHeight="1" x14ac:dyDescent="0.2">
      <c r="B333" s="2"/>
      <c r="C333" s="2"/>
      <c r="D333" s="2"/>
      <c r="E333" s="2"/>
      <c r="F333" s="2"/>
      <c r="G333" s="2"/>
    </row>
    <row r="334" spans="2:7" ht="14.25" customHeight="1" x14ac:dyDescent="0.2">
      <c r="B334" s="2"/>
      <c r="C334" s="2"/>
      <c r="D334" s="2"/>
      <c r="E334" s="2"/>
      <c r="F334" s="2"/>
      <c r="G334" s="2"/>
    </row>
    <row r="335" spans="2:7" ht="14.25" customHeight="1" x14ac:dyDescent="0.2">
      <c r="B335" s="2"/>
      <c r="C335" s="2"/>
      <c r="D335" s="2"/>
      <c r="E335" s="2"/>
      <c r="F335" s="2"/>
      <c r="G335" s="2"/>
    </row>
    <row r="336" spans="2:7" ht="14.25" customHeight="1" x14ac:dyDescent="0.2">
      <c r="B336" s="2"/>
      <c r="C336" s="2"/>
      <c r="D336" s="2"/>
      <c r="E336" s="2"/>
      <c r="F336" s="2"/>
      <c r="G336" s="2"/>
    </row>
    <row r="337" spans="2:7" ht="14.25" customHeight="1" x14ac:dyDescent="0.2">
      <c r="B337" s="2"/>
      <c r="C337" s="2"/>
      <c r="D337" s="2"/>
      <c r="E337" s="2"/>
      <c r="F337" s="2"/>
      <c r="G337" s="2"/>
    </row>
    <row r="338" spans="2:7" ht="14.25" customHeight="1" x14ac:dyDescent="0.2">
      <c r="B338" s="2"/>
      <c r="C338" s="2"/>
      <c r="D338" s="2"/>
      <c r="E338" s="2"/>
      <c r="F338" s="2"/>
      <c r="G338" s="2"/>
    </row>
    <row r="339" spans="2:7" ht="14.25" customHeight="1" x14ac:dyDescent="0.2">
      <c r="B339" s="2"/>
      <c r="C339" s="2"/>
      <c r="D339" s="2"/>
      <c r="E339" s="2"/>
      <c r="F339" s="2"/>
      <c r="G339" s="2"/>
    </row>
    <row r="340" spans="2:7" ht="14.25" customHeight="1" x14ac:dyDescent="0.2">
      <c r="B340" s="2"/>
      <c r="C340" s="2"/>
      <c r="D340" s="2"/>
      <c r="E340" s="2"/>
      <c r="F340" s="2"/>
      <c r="G340" s="2"/>
    </row>
    <row r="341" spans="2:7" ht="14.25" customHeight="1" x14ac:dyDescent="0.2">
      <c r="B341" s="2"/>
      <c r="C341" s="2"/>
      <c r="D341" s="2"/>
      <c r="E341" s="2"/>
      <c r="F341" s="2"/>
      <c r="G341" s="2"/>
    </row>
    <row r="342" spans="2:7" ht="14.25" customHeight="1" x14ac:dyDescent="0.2">
      <c r="B342" s="2"/>
      <c r="C342" s="2"/>
      <c r="D342" s="2"/>
      <c r="E342" s="2"/>
      <c r="F342" s="2"/>
      <c r="G342" s="2"/>
    </row>
    <row r="343" spans="2:7" ht="14.25" customHeight="1" x14ac:dyDescent="0.2">
      <c r="B343" s="2"/>
      <c r="C343" s="2"/>
      <c r="D343" s="2"/>
      <c r="E343" s="2"/>
      <c r="F343" s="2"/>
      <c r="G343" s="2"/>
    </row>
    <row r="344" spans="2:7" ht="14.25" customHeight="1" x14ac:dyDescent="0.2">
      <c r="B344" s="2"/>
      <c r="C344" s="2"/>
      <c r="D344" s="2"/>
      <c r="E344" s="2"/>
      <c r="F344" s="2"/>
      <c r="G344" s="2"/>
    </row>
    <row r="345" spans="2:7" ht="14.25" customHeight="1" x14ac:dyDescent="0.2">
      <c r="B345" s="2"/>
      <c r="C345" s="2"/>
      <c r="D345" s="2"/>
      <c r="E345" s="2"/>
      <c r="F345" s="2"/>
      <c r="G345" s="2"/>
    </row>
    <row r="346" spans="2:7" ht="14.25" customHeight="1" x14ac:dyDescent="0.2">
      <c r="B346" s="2"/>
      <c r="C346" s="2"/>
      <c r="D346" s="2"/>
      <c r="E346" s="2"/>
      <c r="F346" s="2"/>
      <c r="G346" s="2"/>
    </row>
    <row r="347" spans="2:7" ht="14.25" customHeight="1" x14ac:dyDescent="0.2">
      <c r="B347" s="2"/>
      <c r="C347" s="2"/>
      <c r="D347" s="2"/>
      <c r="E347" s="2"/>
      <c r="F347" s="2"/>
      <c r="G347" s="2"/>
    </row>
    <row r="348" spans="2:7" ht="14.25" customHeight="1" x14ac:dyDescent="0.2">
      <c r="B348" s="2"/>
      <c r="C348" s="2"/>
      <c r="D348" s="2"/>
      <c r="E348" s="2"/>
      <c r="F348" s="2"/>
      <c r="G348" s="2"/>
    </row>
    <row r="349" spans="2:7" ht="14.25" customHeight="1" x14ac:dyDescent="0.2">
      <c r="B349" s="2"/>
      <c r="C349" s="2"/>
      <c r="D349" s="2"/>
      <c r="E349" s="2"/>
      <c r="F349" s="2"/>
      <c r="G349" s="2"/>
    </row>
    <row r="350" spans="2:7" ht="14.25" customHeight="1" x14ac:dyDescent="0.2">
      <c r="B350" s="2"/>
      <c r="C350" s="2"/>
      <c r="D350" s="2"/>
      <c r="E350" s="2"/>
      <c r="F350" s="2"/>
      <c r="G350" s="2"/>
    </row>
    <row r="351" spans="2:7" ht="14.25" customHeight="1" x14ac:dyDescent="0.2">
      <c r="B351" s="2"/>
      <c r="C351" s="2"/>
      <c r="D351" s="2"/>
      <c r="E351" s="2"/>
      <c r="F351" s="2"/>
      <c r="G351" s="2"/>
    </row>
    <row r="352" spans="2:7" ht="14.25" customHeight="1" x14ac:dyDescent="0.2">
      <c r="B352" s="2"/>
      <c r="C352" s="2"/>
      <c r="D352" s="2"/>
      <c r="E352" s="2"/>
      <c r="F352" s="2"/>
      <c r="G352" s="2"/>
    </row>
    <row r="353" spans="2:7" ht="14.25" customHeight="1" x14ac:dyDescent="0.2">
      <c r="B353" s="2"/>
      <c r="C353" s="2"/>
      <c r="D353" s="2"/>
      <c r="E353" s="2"/>
      <c r="F353" s="2"/>
      <c r="G353" s="2"/>
    </row>
    <row r="354" spans="2:7" ht="14.25" customHeight="1" x14ac:dyDescent="0.2">
      <c r="B354" s="2"/>
      <c r="C354" s="2"/>
      <c r="D354" s="2"/>
      <c r="E354" s="2"/>
      <c r="F354" s="2"/>
      <c r="G354" s="2"/>
    </row>
    <row r="355" spans="2:7" ht="14.25" customHeight="1" x14ac:dyDescent="0.2">
      <c r="B355" s="2"/>
      <c r="C355" s="2"/>
      <c r="D355" s="2"/>
      <c r="E355" s="2"/>
      <c r="F355" s="2"/>
      <c r="G355" s="2"/>
    </row>
    <row r="356" spans="2:7" ht="14.25" customHeight="1" x14ac:dyDescent="0.2">
      <c r="B356" s="2"/>
      <c r="C356" s="2"/>
      <c r="D356" s="2"/>
      <c r="E356" s="2"/>
      <c r="F356" s="2"/>
      <c r="G356" s="2"/>
    </row>
    <row r="357" spans="2:7" ht="14.25" customHeight="1" x14ac:dyDescent="0.2">
      <c r="B357" s="2"/>
      <c r="C357" s="2"/>
      <c r="D357" s="2"/>
      <c r="E357" s="2"/>
      <c r="F357" s="2"/>
      <c r="G357" s="2"/>
    </row>
    <row r="358" spans="2:7" ht="14.25" customHeight="1" x14ac:dyDescent="0.2">
      <c r="B358" s="2"/>
      <c r="C358" s="2"/>
      <c r="D358" s="2"/>
      <c r="E358" s="2"/>
      <c r="F358" s="2"/>
      <c r="G358" s="2"/>
    </row>
    <row r="359" spans="2:7" ht="14.25" customHeight="1" x14ac:dyDescent="0.2">
      <c r="B359" s="2"/>
      <c r="C359" s="2"/>
      <c r="D359" s="2"/>
      <c r="E359" s="2"/>
      <c r="F359" s="2"/>
      <c r="G359" s="2"/>
    </row>
    <row r="360" spans="2:7" ht="14.25" customHeight="1" x14ac:dyDescent="0.2">
      <c r="B360" s="2"/>
      <c r="C360" s="2"/>
      <c r="D360" s="2"/>
      <c r="E360" s="2"/>
      <c r="F360" s="2"/>
      <c r="G360" s="2"/>
    </row>
    <row r="361" spans="2:7" ht="14.25" customHeight="1" x14ac:dyDescent="0.2">
      <c r="B361" s="2"/>
      <c r="C361" s="2"/>
      <c r="D361" s="2"/>
      <c r="E361" s="2"/>
      <c r="F361" s="2"/>
      <c r="G361" s="2"/>
    </row>
    <row r="362" spans="2:7" ht="14.25" customHeight="1" x14ac:dyDescent="0.2">
      <c r="B362" s="2"/>
      <c r="C362" s="2"/>
      <c r="D362" s="2"/>
      <c r="E362" s="2"/>
      <c r="F362" s="2"/>
      <c r="G362" s="2"/>
    </row>
    <row r="363" spans="2:7" ht="14.25" customHeight="1" x14ac:dyDescent="0.2">
      <c r="B363" s="2"/>
      <c r="C363" s="2"/>
      <c r="D363" s="2"/>
      <c r="E363" s="2"/>
      <c r="F363" s="2"/>
      <c r="G363" s="2"/>
    </row>
    <row r="364" spans="2:7" ht="14.25" customHeight="1" x14ac:dyDescent="0.2">
      <c r="B364" s="2"/>
      <c r="C364" s="2"/>
      <c r="D364" s="2"/>
      <c r="E364" s="2"/>
      <c r="F364" s="2"/>
      <c r="G364" s="2"/>
    </row>
    <row r="365" spans="2:7" ht="14.25" customHeight="1" x14ac:dyDescent="0.2">
      <c r="B365" s="2"/>
      <c r="C365" s="2"/>
      <c r="D365" s="2"/>
      <c r="E365" s="2"/>
      <c r="F365" s="2"/>
      <c r="G365" s="2"/>
    </row>
    <row r="366" spans="2:7" ht="14.25" customHeight="1" x14ac:dyDescent="0.2">
      <c r="B366" s="2"/>
      <c r="C366" s="2"/>
      <c r="D366" s="2"/>
      <c r="E366" s="2"/>
      <c r="F366" s="2"/>
      <c r="G366" s="2"/>
    </row>
    <row r="367" spans="2:7" ht="14.25" customHeight="1" x14ac:dyDescent="0.2">
      <c r="B367" s="2"/>
      <c r="C367" s="2"/>
      <c r="D367" s="2"/>
      <c r="E367" s="2"/>
      <c r="F367" s="2"/>
      <c r="G367" s="2"/>
    </row>
    <row r="368" spans="2:7" ht="14.25" customHeight="1" x14ac:dyDescent="0.2">
      <c r="B368" s="2"/>
      <c r="C368" s="2"/>
      <c r="D368" s="2"/>
      <c r="E368" s="2"/>
      <c r="F368" s="2"/>
      <c r="G368" s="2"/>
    </row>
    <row r="369" spans="2:7" ht="14.25" customHeight="1" x14ac:dyDescent="0.2">
      <c r="B369" s="2"/>
      <c r="C369" s="2"/>
      <c r="D369" s="2"/>
      <c r="E369" s="2"/>
      <c r="F369" s="2"/>
      <c r="G369" s="2"/>
    </row>
    <row r="370" spans="2:7" ht="14.25" customHeight="1" x14ac:dyDescent="0.2">
      <c r="B370" s="2"/>
      <c r="C370" s="2"/>
      <c r="D370" s="2"/>
      <c r="E370" s="2"/>
      <c r="F370" s="2"/>
      <c r="G370" s="2"/>
    </row>
    <row r="371" spans="2:7" ht="14.25" customHeight="1" x14ac:dyDescent="0.2">
      <c r="B371" s="2"/>
      <c r="C371" s="2"/>
      <c r="D371" s="2"/>
      <c r="E371" s="2"/>
      <c r="F371" s="2"/>
      <c r="G371" s="2"/>
    </row>
    <row r="372" spans="2:7" ht="14.25" customHeight="1" x14ac:dyDescent="0.2">
      <c r="B372" s="2"/>
      <c r="C372" s="2"/>
      <c r="D372" s="2"/>
      <c r="E372" s="2"/>
      <c r="F372" s="2"/>
      <c r="G372" s="2"/>
    </row>
    <row r="373" spans="2:7" ht="14.25" customHeight="1" x14ac:dyDescent="0.2">
      <c r="B373" s="2"/>
      <c r="C373" s="2"/>
      <c r="D373" s="2"/>
      <c r="E373" s="2"/>
      <c r="F373" s="2"/>
      <c r="G373" s="2"/>
    </row>
    <row r="374" spans="2:7" ht="14.25" customHeight="1" x14ac:dyDescent="0.2">
      <c r="B374" s="2"/>
      <c r="C374" s="2"/>
      <c r="D374" s="2"/>
      <c r="E374" s="2"/>
      <c r="F374" s="2"/>
      <c r="G374" s="2"/>
    </row>
    <row r="375" spans="2:7" ht="14.25" customHeight="1" x14ac:dyDescent="0.2">
      <c r="B375" s="2"/>
      <c r="C375" s="2"/>
      <c r="D375" s="2"/>
      <c r="E375" s="2"/>
      <c r="F375" s="2"/>
      <c r="G375" s="2"/>
    </row>
    <row r="376" spans="2:7" ht="14.25" customHeight="1" x14ac:dyDescent="0.2">
      <c r="B376" s="2"/>
      <c r="C376" s="2"/>
      <c r="D376" s="2"/>
      <c r="E376" s="2"/>
      <c r="F376" s="2"/>
      <c r="G376" s="2"/>
    </row>
    <row r="377" spans="2:7" ht="14.25" customHeight="1" x14ac:dyDescent="0.2">
      <c r="B377" s="2"/>
      <c r="C377" s="2"/>
      <c r="D377" s="2"/>
      <c r="E377" s="2"/>
      <c r="F377" s="2"/>
      <c r="G377" s="2"/>
    </row>
    <row r="378" spans="2:7" ht="14.25" customHeight="1" x14ac:dyDescent="0.2">
      <c r="B378" s="2"/>
      <c r="C378" s="2"/>
      <c r="D378" s="2"/>
      <c r="E378" s="2"/>
      <c r="F378" s="2"/>
      <c r="G378" s="2"/>
    </row>
    <row r="379" spans="2:7" ht="14.25" customHeight="1" x14ac:dyDescent="0.2">
      <c r="B379" s="2"/>
      <c r="C379" s="2"/>
      <c r="D379" s="2"/>
      <c r="E379" s="2"/>
      <c r="F379" s="2"/>
      <c r="G379" s="2"/>
    </row>
    <row r="380" spans="2:7" ht="14.25" customHeight="1" x14ac:dyDescent="0.2">
      <c r="B380" s="2"/>
      <c r="C380" s="2"/>
      <c r="D380" s="2"/>
      <c r="E380" s="2"/>
      <c r="F380" s="2"/>
      <c r="G380" s="2"/>
    </row>
    <row r="381" spans="2:7" ht="14.25" customHeight="1" x14ac:dyDescent="0.2">
      <c r="B381" s="2"/>
      <c r="C381" s="2"/>
      <c r="D381" s="2"/>
      <c r="E381" s="2"/>
      <c r="F381" s="2"/>
      <c r="G381" s="2"/>
    </row>
    <row r="382" spans="2:7" ht="14.25" customHeight="1" x14ac:dyDescent="0.2">
      <c r="B382" s="2"/>
      <c r="C382" s="2"/>
      <c r="D382" s="2"/>
      <c r="E382" s="2"/>
      <c r="F382" s="2"/>
      <c r="G382" s="2"/>
    </row>
    <row r="383" spans="2:7" ht="14.25" customHeight="1" x14ac:dyDescent="0.2">
      <c r="B383" s="2"/>
      <c r="C383" s="2"/>
      <c r="D383" s="2"/>
      <c r="E383" s="2"/>
      <c r="F383" s="2"/>
      <c r="G383" s="2"/>
    </row>
    <row r="384" spans="2:7" ht="14.25" customHeight="1" x14ac:dyDescent="0.2">
      <c r="B384" s="2"/>
      <c r="C384" s="2"/>
      <c r="D384" s="2"/>
      <c r="E384" s="2"/>
      <c r="F384" s="2"/>
      <c r="G384" s="2"/>
    </row>
    <row r="385" spans="2:7" ht="14.25" customHeight="1" x14ac:dyDescent="0.2">
      <c r="B385" s="2"/>
      <c r="C385" s="2"/>
      <c r="D385" s="2"/>
      <c r="E385" s="2"/>
      <c r="F385" s="2"/>
      <c r="G385" s="2"/>
    </row>
    <row r="386" spans="2:7" ht="14.25" customHeight="1" x14ac:dyDescent="0.2">
      <c r="B386" s="2"/>
      <c r="C386" s="2"/>
      <c r="D386" s="2"/>
      <c r="E386" s="2"/>
      <c r="F386" s="2"/>
      <c r="G386" s="2"/>
    </row>
    <row r="387" spans="2:7" ht="14.25" customHeight="1" x14ac:dyDescent="0.2">
      <c r="B387" s="2"/>
      <c r="C387" s="2"/>
      <c r="D387" s="2"/>
      <c r="E387" s="2"/>
      <c r="F387" s="2"/>
      <c r="G387" s="2"/>
    </row>
    <row r="388" spans="2:7" ht="14.25" customHeight="1" x14ac:dyDescent="0.2">
      <c r="B388" s="2"/>
      <c r="C388" s="2"/>
      <c r="D388" s="2"/>
      <c r="E388" s="2"/>
      <c r="F388" s="2"/>
      <c r="G388" s="2"/>
    </row>
    <row r="389" spans="2:7" ht="14.25" customHeight="1" x14ac:dyDescent="0.2">
      <c r="B389" s="2"/>
      <c r="C389" s="2"/>
      <c r="D389" s="2"/>
      <c r="E389" s="2"/>
      <c r="F389" s="2"/>
      <c r="G389" s="2"/>
    </row>
    <row r="390" spans="2:7" ht="14.25" customHeight="1" x14ac:dyDescent="0.2">
      <c r="B390" s="2"/>
      <c r="C390" s="2"/>
      <c r="D390" s="2"/>
      <c r="E390" s="2"/>
      <c r="F390" s="2"/>
      <c r="G390" s="2"/>
    </row>
    <row r="391" spans="2:7" ht="14.25" customHeight="1" x14ac:dyDescent="0.2">
      <c r="B391" s="2"/>
      <c r="C391" s="2"/>
      <c r="D391" s="2"/>
      <c r="E391" s="2"/>
      <c r="F391" s="2"/>
      <c r="G391" s="2"/>
    </row>
    <row r="392" spans="2:7" ht="14.25" customHeight="1" x14ac:dyDescent="0.2">
      <c r="B392" s="2"/>
      <c r="C392" s="2"/>
      <c r="D392" s="2"/>
      <c r="E392" s="2"/>
      <c r="F392" s="2"/>
      <c r="G392" s="2"/>
    </row>
    <row r="393" spans="2:7" ht="14.25" customHeight="1" x14ac:dyDescent="0.2">
      <c r="B393" s="2"/>
      <c r="C393" s="2"/>
      <c r="D393" s="2"/>
      <c r="E393" s="2"/>
      <c r="F393" s="2"/>
      <c r="G393" s="2"/>
    </row>
    <row r="394" spans="2:7" ht="14.25" customHeight="1" x14ac:dyDescent="0.2">
      <c r="B394" s="2"/>
      <c r="C394" s="2"/>
      <c r="D394" s="2"/>
      <c r="E394" s="2"/>
      <c r="F394" s="2"/>
      <c r="G394" s="2"/>
    </row>
    <row r="395" spans="2:7" ht="14.25" customHeight="1" x14ac:dyDescent="0.2">
      <c r="B395" s="2"/>
      <c r="C395" s="2"/>
      <c r="D395" s="2"/>
      <c r="E395" s="2"/>
      <c r="F395" s="2"/>
      <c r="G395" s="2"/>
    </row>
    <row r="396" spans="2:7" ht="14.25" customHeight="1" x14ac:dyDescent="0.2">
      <c r="B396" s="2"/>
      <c r="C396" s="2"/>
      <c r="D396" s="2"/>
      <c r="E396" s="2"/>
      <c r="F396" s="2"/>
      <c r="G396" s="2"/>
    </row>
    <row r="397" spans="2:7" ht="14.25" customHeight="1" x14ac:dyDescent="0.2">
      <c r="B397" s="2"/>
      <c r="C397" s="2"/>
      <c r="D397" s="2"/>
      <c r="E397" s="2"/>
      <c r="F397" s="2"/>
      <c r="G397" s="2"/>
    </row>
    <row r="398" spans="2:7" ht="14.25" customHeight="1" x14ac:dyDescent="0.2">
      <c r="B398" s="2"/>
      <c r="C398" s="2"/>
      <c r="D398" s="2"/>
      <c r="E398" s="2"/>
      <c r="F398" s="2"/>
      <c r="G398" s="2"/>
    </row>
    <row r="399" spans="2:7" ht="14.25" customHeight="1" x14ac:dyDescent="0.2">
      <c r="B399" s="2"/>
      <c r="C399" s="2"/>
      <c r="D399" s="2"/>
      <c r="E399" s="2"/>
      <c r="F399" s="2"/>
      <c r="G399" s="2"/>
    </row>
    <row r="400" spans="2:7" ht="14.25" customHeight="1" x14ac:dyDescent="0.2">
      <c r="B400" s="2"/>
      <c r="C400" s="2"/>
      <c r="D400" s="2"/>
      <c r="E400" s="2"/>
      <c r="F400" s="2"/>
      <c r="G400" s="2"/>
    </row>
    <row r="401" spans="2:7" ht="14.25" customHeight="1" x14ac:dyDescent="0.2">
      <c r="B401" s="2"/>
      <c r="C401" s="2"/>
      <c r="D401" s="2"/>
      <c r="E401" s="2"/>
      <c r="F401" s="2"/>
      <c r="G401" s="2"/>
    </row>
    <row r="402" spans="2:7" ht="14.25" customHeight="1" x14ac:dyDescent="0.2">
      <c r="B402" s="2"/>
      <c r="C402" s="2"/>
      <c r="D402" s="2"/>
      <c r="E402" s="2"/>
      <c r="F402" s="2"/>
      <c r="G402" s="2"/>
    </row>
    <row r="403" spans="2:7" ht="14.25" customHeight="1" x14ac:dyDescent="0.2">
      <c r="B403" s="2"/>
      <c r="C403" s="2"/>
      <c r="D403" s="2"/>
      <c r="E403" s="2"/>
      <c r="F403" s="2"/>
      <c r="G403" s="2"/>
    </row>
    <row r="404" spans="2:7" ht="14.25" customHeight="1" x14ac:dyDescent="0.2">
      <c r="B404" s="2"/>
      <c r="C404" s="2"/>
      <c r="D404" s="2"/>
      <c r="E404" s="2"/>
      <c r="F404" s="2"/>
      <c r="G404" s="2"/>
    </row>
    <row r="405" spans="2:7" ht="14.25" customHeight="1" x14ac:dyDescent="0.2">
      <c r="B405" s="2"/>
      <c r="C405" s="2"/>
      <c r="D405" s="2"/>
      <c r="E405" s="2"/>
      <c r="F405" s="2"/>
      <c r="G405" s="2"/>
    </row>
    <row r="406" spans="2:7" ht="14.25" customHeight="1" x14ac:dyDescent="0.2">
      <c r="B406" s="2"/>
      <c r="C406" s="2"/>
      <c r="D406" s="2"/>
      <c r="E406" s="2"/>
      <c r="F406" s="2"/>
      <c r="G406" s="2"/>
    </row>
    <row r="407" spans="2:7" ht="14.25" customHeight="1" x14ac:dyDescent="0.2">
      <c r="B407" s="2"/>
      <c r="C407" s="2"/>
      <c r="D407" s="2"/>
      <c r="E407" s="2"/>
      <c r="F407" s="2"/>
      <c r="G407" s="2"/>
    </row>
    <row r="408" spans="2:7" ht="14.25" customHeight="1" x14ac:dyDescent="0.2">
      <c r="B408" s="2"/>
      <c r="C408" s="2"/>
      <c r="D408" s="2"/>
      <c r="E408" s="2"/>
      <c r="F408" s="2"/>
      <c r="G408" s="2"/>
    </row>
    <row r="409" spans="2:7" ht="14.25" customHeight="1" x14ac:dyDescent="0.2">
      <c r="B409" s="2"/>
      <c r="C409" s="2"/>
      <c r="D409" s="2"/>
      <c r="E409" s="2"/>
      <c r="F409" s="2"/>
      <c r="G409" s="2"/>
    </row>
    <row r="410" spans="2:7" ht="14.25" customHeight="1" x14ac:dyDescent="0.2">
      <c r="B410" s="2"/>
      <c r="C410" s="2"/>
      <c r="D410" s="2"/>
      <c r="E410" s="2"/>
      <c r="F410" s="2"/>
      <c r="G410" s="2"/>
    </row>
    <row r="411" spans="2:7" ht="14.25" customHeight="1" x14ac:dyDescent="0.2">
      <c r="B411" s="2"/>
      <c r="C411" s="2"/>
      <c r="D411" s="2"/>
      <c r="E411" s="2"/>
      <c r="F411" s="2"/>
      <c r="G411" s="2"/>
    </row>
    <row r="412" spans="2:7" ht="14.25" customHeight="1" x14ac:dyDescent="0.2">
      <c r="B412" s="2"/>
      <c r="C412" s="2"/>
      <c r="D412" s="2"/>
      <c r="E412" s="2"/>
      <c r="F412" s="2"/>
      <c r="G412" s="2"/>
    </row>
    <row r="413" spans="2:7" ht="14.25" customHeight="1" x14ac:dyDescent="0.2">
      <c r="B413" s="2"/>
      <c r="C413" s="2"/>
      <c r="D413" s="2"/>
      <c r="E413" s="2"/>
      <c r="F413" s="2"/>
      <c r="G413" s="2"/>
    </row>
    <row r="414" spans="2:7" ht="14.25" customHeight="1" x14ac:dyDescent="0.2">
      <c r="B414" s="2"/>
      <c r="C414" s="2"/>
      <c r="D414" s="2"/>
      <c r="E414" s="2"/>
      <c r="F414" s="2"/>
      <c r="G414" s="2"/>
    </row>
    <row r="415" spans="2:7" ht="14.25" customHeight="1" x14ac:dyDescent="0.2">
      <c r="B415" s="2"/>
      <c r="C415" s="2"/>
      <c r="D415" s="2"/>
      <c r="E415" s="2"/>
      <c r="F415" s="2"/>
      <c r="G415" s="2"/>
    </row>
    <row r="416" spans="2:7" ht="14.25" customHeight="1" x14ac:dyDescent="0.2">
      <c r="B416" s="2"/>
      <c r="C416" s="2"/>
      <c r="D416" s="2"/>
      <c r="E416" s="2"/>
      <c r="F416" s="2"/>
      <c r="G416" s="2"/>
    </row>
    <row r="417" spans="2:7" ht="14.25" customHeight="1" x14ac:dyDescent="0.2">
      <c r="B417" s="2"/>
      <c r="C417" s="2"/>
      <c r="D417" s="2"/>
      <c r="E417" s="2"/>
      <c r="F417" s="2"/>
      <c r="G417" s="2"/>
    </row>
    <row r="418" spans="2:7" ht="14.25" customHeight="1" x14ac:dyDescent="0.2">
      <c r="B418" s="2"/>
      <c r="C418" s="2"/>
      <c r="D418" s="2"/>
      <c r="E418" s="2"/>
      <c r="F418" s="2"/>
      <c r="G418" s="2"/>
    </row>
    <row r="419" spans="2:7" ht="14.25" customHeight="1" x14ac:dyDescent="0.2">
      <c r="B419" s="2"/>
      <c r="C419" s="2"/>
      <c r="D419" s="2"/>
      <c r="E419" s="2"/>
      <c r="F419" s="2"/>
      <c r="G419" s="2"/>
    </row>
    <row r="420" spans="2:7" ht="14.25" customHeight="1" x14ac:dyDescent="0.2">
      <c r="B420" s="2"/>
      <c r="C420" s="2"/>
      <c r="D420" s="2"/>
      <c r="E420" s="2"/>
      <c r="F420" s="2"/>
      <c r="G420" s="2"/>
    </row>
    <row r="421" spans="2:7" ht="14.25" customHeight="1" x14ac:dyDescent="0.2">
      <c r="B421" s="2"/>
      <c r="C421" s="2"/>
      <c r="D421" s="2"/>
      <c r="E421" s="2"/>
      <c r="F421" s="2"/>
      <c r="G421" s="2"/>
    </row>
    <row r="422" spans="2:7" ht="14.25" customHeight="1" x14ac:dyDescent="0.2">
      <c r="B422" s="2"/>
      <c r="C422" s="2"/>
      <c r="D422" s="2"/>
      <c r="E422" s="2"/>
      <c r="F422" s="2"/>
      <c r="G422" s="2"/>
    </row>
    <row r="423" spans="2:7" ht="14.25" customHeight="1" x14ac:dyDescent="0.2">
      <c r="B423" s="2"/>
      <c r="C423" s="2"/>
      <c r="D423" s="2"/>
      <c r="E423" s="2"/>
      <c r="F423" s="2"/>
      <c r="G423" s="2"/>
    </row>
    <row r="424" spans="2:7" ht="14.25" customHeight="1" x14ac:dyDescent="0.2">
      <c r="B424" s="2"/>
      <c r="C424" s="2"/>
      <c r="D424" s="2"/>
      <c r="E424" s="2"/>
      <c r="F424" s="2"/>
      <c r="G424" s="2"/>
    </row>
    <row r="425" spans="2:7" ht="14.25" customHeight="1" x14ac:dyDescent="0.2">
      <c r="B425" s="2"/>
      <c r="C425" s="2"/>
      <c r="D425" s="2"/>
      <c r="E425" s="2"/>
      <c r="F425" s="2"/>
      <c r="G425" s="2"/>
    </row>
    <row r="426" spans="2:7" ht="14.25" customHeight="1" x14ac:dyDescent="0.2">
      <c r="B426" s="2"/>
      <c r="C426" s="2"/>
      <c r="D426" s="2"/>
      <c r="E426" s="2"/>
      <c r="F426" s="2"/>
      <c r="G426" s="2"/>
    </row>
    <row r="427" spans="2:7" ht="14.25" customHeight="1" x14ac:dyDescent="0.2">
      <c r="B427" s="2"/>
      <c r="C427" s="2"/>
      <c r="D427" s="2"/>
      <c r="E427" s="2"/>
      <c r="F427" s="2"/>
      <c r="G427" s="2"/>
    </row>
    <row r="428" spans="2:7" ht="14.25" customHeight="1" x14ac:dyDescent="0.2">
      <c r="B428" s="2"/>
      <c r="C428" s="2"/>
      <c r="D428" s="2"/>
      <c r="E428" s="2"/>
      <c r="F428" s="2"/>
      <c r="G428" s="2"/>
    </row>
    <row r="429" spans="2:7" ht="14.25" customHeight="1" x14ac:dyDescent="0.2">
      <c r="B429" s="2"/>
      <c r="C429" s="2"/>
      <c r="D429" s="2"/>
      <c r="E429" s="2"/>
      <c r="F429" s="2"/>
      <c r="G429" s="2"/>
    </row>
    <row r="430" spans="2:7" ht="14.25" customHeight="1" x14ac:dyDescent="0.2">
      <c r="B430" s="2"/>
      <c r="C430" s="2"/>
      <c r="D430" s="2"/>
      <c r="E430" s="2"/>
      <c r="F430" s="2"/>
      <c r="G430" s="2"/>
    </row>
    <row r="431" spans="2:7" ht="14.25" customHeight="1" x14ac:dyDescent="0.2">
      <c r="B431" s="2"/>
      <c r="C431" s="2"/>
      <c r="D431" s="2"/>
      <c r="E431" s="2"/>
      <c r="F431" s="2"/>
      <c r="G431" s="2"/>
    </row>
    <row r="432" spans="2:7" ht="14.25" customHeight="1" x14ac:dyDescent="0.2">
      <c r="B432" s="2"/>
      <c r="C432" s="2"/>
      <c r="D432" s="2"/>
      <c r="E432" s="2"/>
      <c r="F432" s="2"/>
      <c r="G432" s="2"/>
    </row>
    <row r="433" spans="2:7" ht="14.25" customHeight="1" x14ac:dyDescent="0.2">
      <c r="B433" s="2"/>
      <c r="C433" s="2"/>
      <c r="D433" s="2"/>
      <c r="E433" s="2"/>
      <c r="F433" s="2"/>
      <c r="G433" s="2"/>
    </row>
    <row r="434" spans="2:7" ht="14.25" customHeight="1" x14ac:dyDescent="0.2">
      <c r="B434" s="2"/>
      <c r="C434" s="2"/>
      <c r="D434" s="2"/>
      <c r="E434" s="2"/>
      <c r="F434" s="2"/>
      <c r="G434" s="2"/>
    </row>
    <row r="435" spans="2:7" ht="14.25" customHeight="1" x14ac:dyDescent="0.2">
      <c r="B435" s="2"/>
      <c r="C435" s="2"/>
      <c r="D435" s="2"/>
      <c r="E435" s="2"/>
      <c r="F435" s="2"/>
      <c r="G435" s="2"/>
    </row>
    <row r="436" spans="2:7" ht="14.25" customHeight="1" x14ac:dyDescent="0.2">
      <c r="B436" s="2"/>
      <c r="C436" s="2"/>
      <c r="D436" s="2"/>
      <c r="E436" s="2"/>
      <c r="F436" s="2"/>
      <c r="G436" s="2"/>
    </row>
    <row r="437" spans="2:7" ht="14.25" customHeight="1" x14ac:dyDescent="0.2">
      <c r="B437" s="2"/>
      <c r="C437" s="2"/>
      <c r="D437" s="2"/>
      <c r="E437" s="2"/>
      <c r="F437" s="2"/>
      <c r="G437" s="2"/>
    </row>
    <row r="438" spans="2:7" ht="14.25" customHeight="1" x14ac:dyDescent="0.2">
      <c r="B438" s="2"/>
      <c r="C438" s="2"/>
      <c r="D438" s="2"/>
      <c r="E438" s="2"/>
      <c r="F438" s="2"/>
      <c r="G438" s="2"/>
    </row>
    <row r="439" spans="2:7" ht="14.25" customHeight="1" x14ac:dyDescent="0.2">
      <c r="B439" s="2"/>
      <c r="C439" s="2"/>
      <c r="D439" s="2"/>
      <c r="E439" s="2"/>
      <c r="F439" s="2"/>
      <c r="G439" s="2"/>
    </row>
    <row r="440" spans="2:7" ht="14.25" customHeight="1" x14ac:dyDescent="0.2">
      <c r="B440" s="2"/>
      <c r="C440" s="2"/>
      <c r="D440" s="2"/>
      <c r="E440" s="2"/>
      <c r="F440" s="2"/>
      <c r="G440" s="2"/>
    </row>
    <row r="441" spans="2:7" ht="14.25" customHeight="1" x14ac:dyDescent="0.2">
      <c r="B441" s="2"/>
      <c r="C441" s="2"/>
      <c r="D441" s="2"/>
      <c r="E441" s="2"/>
      <c r="F441" s="2"/>
      <c r="G441" s="2"/>
    </row>
    <row r="442" spans="2:7" ht="14.25" customHeight="1" x14ac:dyDescent="0.2">
      <c r="B442" s="2"/>
      <c r="C442" s="2"/>
      <c r="D442" s="2"/>
      <c r="E442" s="2"/>
      <c r="F442" s="2"/>
      <c r="G442" s="2"/>
    </row>
    <row r="443" spans="2:7" ht="14.25" customHeight="1" x14ac:dyDescent="0.2">
      <c r="B443" s="2"/>
      <c r="C443" s="2"/>
      <c r="D443" s="2"/>
      <c r="E443" s="2"/>
      <c r="F443" s="2"/>
      <c r="G443" s="2"/>
    </row>
    <row r="444" spans="2:7" ht="14.25" customHeight="1" x14ac:dyDescent="0.2">
      <c r="B444" s="2"/>
      <c r="C444" s="2"/>
      <c r="D444" s="2"/>
      <c r="E444" s="2"/>
      <c r="F444" s="2"/>
      <c r="G444" s="2"/>
    </row>
    <row r="445" spans="2:7" ht="14.25" customHeight="1" x14ac:dyDescent="0.2">
      <c r="B445" s="2"/>
      <c r="C445" s="2"/>
      <c r="D445" s="2"/>
      <c r="E445" s="2"/>
      <c r="F445" s="2"/>
      <c r="G445" s="2"/>
    </row>
    <row r="446" spans="2:7" ht="14.25" customHeight="1" x14ac:dyDescent="0.2">
      <c r="B446" s="2"/>
      <c r="C446" s="2"/>
      <c r="D446" s="2"/>
      <c r="E446" s="2"/>
      <c r="F446" s="2"/>
      <c r="G446" s="2"/>
    </row>
    <row r="447" spans="2:7" ht="14.25" customHeight="1" x14ac:dyDescent="0.2">
      <c r="B447" s="2"/>
      <c r="C447" s="2"/>
      <c r="D447" s="2"/>
      <c r="E447" s="2"/>
      <c r="F447" s="2"/>
      <c r="G447" s="2"/>
    </row>
    <row r="448" spans="2:7" ht="14.25" customHeight="1" x14ac:dyDescent="0.2">
      <c r="B448" s="2"/>
      <c r="C448" s="2"/>
      <c r="D448" s="2"/>
      <c r="E448" s="2"/>
      <c r="F448" s="2"/>
      <c r="G448" s="2"/>
    </row>
    <row r="449" spans="2:7" ht="14.25" customHeight="1" x14ac:dyDescent="0.2">
      <c r="B449" s="2"/>
      <c r="C449" s="2"/>
      <c r="D449" s="2"/>
      <c r="E449" s="2"/>
      <c r="F449" s="2"/>
      <c r="G449" s="2"/>
    </row>
    <row r="450" spans="2:7" ht="14.25" customHeight="1" x14ac:dyDescent="0.2">
      <c r="B450" s="2"/>
      <c r="C450" s="2"/>
      <c r="D450" s="2"/>
      <c r="E450" s="2"/>
      <c r="F450" s="2"/>
      <c r="G450" s="2"/>
    </row>
    <row r="451" spans="2:7" ht="14.25" customHeight="1" x14ac:dyDescent="0.2">
      <c r="B451" s="2"/>
      <c r="C451" s="2"/>
      <c r="D451" s="2"/>
      <c r="E451" s="2"/>
      <c r="F451" s="2"/>
      <c r="G451" s="2"/>
    </row>
    <row r="452" spans="2:7" ht="14.25" customHeight="1" x14ac:dyDescent="0.2">
      <c r="B452" s="2"/>
      <c r="C452" s="2"/>
      <c r="D452" s="2"/>
      <c r="E452" s="2"/>
      <c r="F452" s="2"/>
      <c r="G452" s="2"/>
    </row>
    <row r="453" spans="2:7" ht="14.25" customHeight="1" x14ac:dyDescent="0.2">
      <c r="B453" s="2"/>
      <c r="C453" s="2"/>
      <c r="D453" s="2"/>
      <c r="E453" s="2"/>
      <c r="F453" s="2"/>
      <c r="G453" s="2"/>
    </row>
    <row r="454" spans="2:7" ht="14.25" customHeight="1" x14ac:dyDescent="0.2">
      <c r="B454" s="2"/>
      <c r="C454" s="2"/>
      <c r="D454" s="2"/>
      <c r="E454" s="2"/>
      <c r="F454" s="2"/>
      <c r="G454" s="2"/>
    </row>
    <row r="455" spans="2:7" ht="14.25" customHeight="1" x14ac:dyDescent="0.2">
      <c r="B455" s="2"/>
      <c r="C455" s="2"/>
      <c r="D455" s="2"/>
      <c r="E455" s="2"/>
      <c r="F455" s="2"/>
      <c r="G455" s="2"/>
    </row>
    <row r="456" spans="2:7" ht="14.25" customHeight="1" x14ac:dyDescent="0.2">
      <c r="B456" s="2"/>
      <c r="C456" s="2"/>
      <c r="D456" s="2"/>
      <c r="E456" s="2"/>
      <c r="F456" s="2"/>
      <c r="G456" s="2"/>
    </row>
    <row r="457" spans="2:7" ht="14.25" customHeight="1" x14ac:dyDescent="0.2">
      <c r="B457" s="2"/>
      <c r="C457" s="2"/>
      <c r="D457" s="2"/>
      <c r="E457" s="2"/>
      <c r="F457" s="2"/>
      <c r="G457" s="2"/>
    </row>
    <row r="458" spans="2:7" ht="14.25" customHeight="1" x14ac:dyDescent="0.2">
      <c r="B458" s="2"/>
      <c r="C458" s="2"/>
      <c r="D458" s="2"/>
      <c r="E458" s="2"/>
      <c r="F458" s="2"/>
      <c r="G458" s="2"/>
    </row>
    <row r="459" spans="2:7" ht="14.25" customHeight="1" x14ac:dyDescent="0.2">
      <c r="B459" s="2"/>
      <c r="C459" s="2"/>
      <c r="D459" s="2"/>
      <c r="E459" s="2"/>
      <c r="F459" s="2"/>
      <c r="G459" s="2"/>
    </row>
    <row r="460" spans="2:7" ht="14.25" customHeight="1" x14ac:dyDescent="0.2">
      <c r="B460" s="2"/>
      <c r="C460" s="2"/>
      <c r="D460" s="2"/>
      <c r="E460" s="2"/>
      <c r="F460" s="2"/>
      <c r="G460" s="2"/>
    </row>
    <row r="461" spans="2:7" ht="14.25" customHeight="1" x14ac:dyDescent="0.2">
      <c r="B461" s="2"/>
      <c r="C461" s="2"/>
      <c r="D461" s="2"/>
      <c r="E461" s="2"/>
      <c r="F461" s="2"/>
      <c r="G461" s="2"/>
    </row>
    <row r="462" spans="2:7" ht="14.25" customHeight="1" x14ac:dyDescent="0.2">
      <c r="B462" s="2"/>
      <c r="C462" s="2"/>
      <c r="D462" s="2"/>
      <c r="E462" s="2"/>
      <c r="F462" s="2"/>
      <c r="G462" s="2"/>
    </row>
    <row r="463" spans="2:7" ht="14.25" customHeight="1" x14ac:dyDescent="0.2">
      <c r="B463" s="2"/>
      <c r="C463" s="2"/>
      <c r="D463" s="2"/>
      <c r="E463" s="2"/>
      <c r="F463" s="2"/>
      <c r="G463" s="2"/>
    </row>
    <row r="464" spans="2:7" ht="14.25" customHeight="1" x14ac:dyDescent="0.2">
      <c r="B464" s="2"/>
      <c r="C464" s="2"/>
      <c r="D464" s="2"/>
      <c r="E464" s="2"/>
      <c r="F464" s="2"/>
      <c r="G464" s="2"/>
    </row>
    <row r="465" spans="2:7" ht="14.25" customHeight="1" x14ac:dyDescent="0.2">
      <c r="B465" s="2"/>
      <c r="C465" s="2"/>
      <c r="D465" s="2"/>
      <c r="E465" s="2"/>
      <c r="F465" s="2"/>
      <c r="G465" s="2"/>
    </row>
    <row r="466" spans="2:7" ht="14.25" customHeight="1" x14ac:dyDescent="0.2">
      <c r="B466" s="2"/>
      <c r="C466" s="2"/>
      <c r="D466" s="2"/>
      <c r="E466" s="2"/>
      <c r="F466" s="2"/>
      <c r="G466" s="2"/>
    </row>
    <row r="467" spans="2:7" ht="14.25" customHeight="1" x14ac:dyDescent="0.2">
      <c r="B467" s="2"/>
      <c r="C467" s="2"/>
      <c r="D467" s="2"/>
      <c r="E467" s="2"/>
      <c r="F467" s="2"/>
      <c r="G467" s="2"/>
    </row>
    <row r="468" spans="2:7" ht="14.25" customHeight="1" x14ac:dyDescent="0.2">
      <c r="B468" s="2"/>
      <c r="C468" s="2"/>
      <c r="D468" s="2"/>
      <c r="E468" s="2"/>
      <c r="F468" s="2"/>
      <c r="G468" s="2"/>
    </row>
    <row r="469" spans="2:7" ht="14.25" customHeight="1" x14ac:dyDescent="0.2">
      <c r="B469" s="2"/>
      <c r="C469" s="2"/>
      <c r="D469" s="2"/>
      <c r="E469" s="2"/>
      <c r="F469" s="2"/>
      <c r="G469" s="2"/>
    </row>
    <row r="470" spans="2:7" ht="14.25" customHeight="1" x14ac:dyDescent="0.2">
      <c r="B470" s="2"/>
      <c r="C470" s="2"/>
      <c r="D470" s="2"/>
      <c r="E470" s="2"/>
      <c r="F470" s="2"/>
      <c r="G470" s="2"/>
    </row>
    <row r="471" spans="2:7" ht="14.25" customHeight="1" x14ac:dyDescent="0.2">
      <c r="B471" s="2"/>
      <c r="C471" s="2"/>
      <c r="D471" s="2"/>
      <c r="E471" s="2"/>
      <c r="F471" s="2"/>
      <c r="G471" s="2"/>
    </row>
    <row r="472" spans="2:7" ht="14.25" customHeight="1" x14ac:dyDescent="0.2">
      <c r="B472" s="2"/>
      <c r="C472" s="2"/>
      <c r="D472" s="2"/>
      <c r="E472" s="2"/>
      <c r="F472" s="2"/>
      <c r="G472" s="2"/>
    </row>
    <row r="473" spans="2:7" ht="14.25" customHeight="1" x14ac:dyDescent="0.2">
      <c r="B473" s="2"/>
      <c r="C473" s="2"/>
      <c r="D473" s="2"/>
      <c r="E473" s="2"/>
      <c r="F473" s="2"/>
      <c r="G473" s="2"/>
    </row>
    <row r="474" spans="2:7" ht="14.25" customHeight="1" x14ac:dyDescent="0.2">
      <c r="B474" s="2"/>
      <c r="C474" s="2"/>
      <c r="D474" s="2"/>
      <c r="E474" s="2"/>
      <c r="F474" s="2"/>
      <c r="G474" s="2"/>
    </row>
    <row r="475" spans="2:7" ht="14.25" customHeight="1" x14ac:dyDescent="0.2">
      <c r="B475" s="2"/>
      <c r="C475" s="2"/>
      <c r="D475" s="2"/>
      <c r="E475" s="2"/>
      <c r="F475" s="2"/>
      <c r="G475" s="2"/>
    </row>
    <row r="476" spans="2:7" ht="14.25" customHeight="1" x14ac:dyDescent="0.2">
      <c r="B476" s="2"/>
      <c r="C476" s="2"/>
      <c r="D476" s="2"/>
      <c r="E476" s="2"/>
      <c r="F476" s="2"/>
      <c r="G476" s="2"/>
    </row>
    <row r="477" spans="2:7" ht="14.25" customHeight="1" x14ac:dyDescent="0.2">
      <c r="B477" s="2"/>
      <c r="C477" s="2"/>
      <c r="D477" s="2"/>
      <c r="E477" s="2"/>
      <c r="F477" s="2"/>
      <c r="G477" s="2"/>
    </row>
    <row r="478" spans="2:7" ht="14.25" customHeight="1" x14ac:dyDescent="0.2">
      <c r="B478" s="2"/>
      <c r="C478" s="2"/>
      <c r="D478" s="2"/>
      <c r="E478" s="2"/>
      <c r="F478" s="2"/>
      <c r="G478" s="2"/>
    </row>
    <row r="479" spans="2:7" ht="14.25" customHeight="1" x14ac:dyDescent="0.2">
      <c r="B479" s="2"/>
      <c r="C479" s="2"/>
      <c r="D479" s="2"/>
      <c r="E479" s="2"/>
      <c r="F479" s="2"/>
      <c r="G479" s="2"/>
    </row>
    <row r="480" spans="2:7" ht="14.25" customHeight="1" x14ac:dyDescent="0.2">
      <c r="B480" s="2"/>
      <c r="C480" s="2"/>
      <c r="D480" s="2"/>
      <c r="E480" s="2"/>
      <c r="F480" s="2"/>
      <c r="G480" s="2"/>
    </row>
    <row r="481" spans="2:7" ht="14.25" customHeight="1" x14ac:dyDescent="0.2">
      <c r="B481" s="2"/>
      <c r="C481" s="2"/>
      <c r="D481" s="2"/>
      <c r="E481" s="2"/>
      <c r="F481" s="2"/>
      <c r="G481" s="2"/>
    </row>
    <row r="482" spans="2:7" ht="14.25" customHeight="1" x14ac:dyDescent="0.2">
      <c r="B482" s="2"/>
      <c r="C482" s="2"/>
      <c r="D482" s="2"/>
      <c r="E482" s="2"/>
      <c r="F482" s="2"/>
      <c r="G482" s="2"/>
    </row>
    <row r="483" spans="2:7" ht="14.25" customHeight="1" x14ac:dyDescent="0.2">
      <c r="B483" s="2"/>
      <c r="C483" s="2"/>
      <c r="D483" s="2"/>
      <c r="E483" s="2"/>
      <c r="F483" s="2"/>
      <c r="G483" s="2"/>
    </row>
    <row r="484" spans="2:7" ht="14.25" customHeight="1" x14ac:dyDescent="0.2">
      <c r="B484" s="2"/>
      <c r="C484" s="2"/>
      <c r="D484" s="2"/>
      <c r="E484" s="2"/>
      <c r="F484" s="2"/>
      <c r="G484" s="2"/>
    </row>
    <row r="485" spans="2:7" ht="14.25" customHeight="1" x14ac:dyDescent="0.2">
      <c r="B485" s="2"/>
      <c r="C485" s="2"/>
      <c r="D485" s="2"/>
      <c r="E485" s="2"/>
      <c r="F485" s="2"/>
      <c r="G485" s="2"/>
    </row>
    <row r="486" spans="2:7" ht="14.25" customHeight="1" x14ac:dyDescent="0.2">
      <c r="B486" s="2"/>
      <c r="C486" s="2"/>
      <c r="D486" s="2"/>
      <c r="E486" s="2"/>
      <c r="F486" s="2"/>
      <c r="G486" s="2"/>
    </row>
    <row r="487" spans="2:7" ht="14.25" customHeight="1" x14ac:dyDescent="0.2">
      <c r="B487" s="2"/>
      <c r="C487" s="2"/>
      <c r="D487" s="2"/>
      <c r="E487" s="2"/>
      <c r="F487" s="2"/>
      <c r="G487" s="2"/>
    </row>
    <row r="488" spans="2:7" ht="14.25" customHeight="1" x14ac:dyDescent="0.2">
      <c r="B488" s="2"/>
      <c r="C488" s="2"/>
      <c r="D488" s="2"/>
      <c r="E488" s="2"/>
      <c r="F488" s="2"/>
      <c r="G488" s="2"/>
    </row>
    <row r="489" spans="2:7" ht="14.25" customHeight="1" x14ac:dyDescent="0.2">
      <c r="B489" s="2"/>
      <c r="C489" s="2"/>
      <c r="D489" s="2"/>
      <c r="E489" s="2"/>
      <c r="F489" s="2"/>
      <c r="G489" s="2"/>
    </row>
    <row r="490" spans="2:7" ht="14.25" customHeight="1" x14ac:dyDescent="0.2">
      <c r="B490" s="2"/>
      <c r="C490" s="2"/>
      <c r="D490" s="2"/>
      <c r="E490" s="2"/>
      <c r="F490" s="2"/>
      <c r="G490" s="2"/>
    </row>
    <row r="491" spans="2:7" ht="14.25" customHeight="1" x14ac:dyDescent="0.2">
      <c r="B491" s="2"/>
      <c r="C491" s="2"/>
      <c r="D491" s="2"/>
      <c r="E491" s="2"/>
      <c r="F491" s="2"/>
      <c r="G491" s="2"/>
    </row>
    <row r="492" spans="2:7" ht="14.25" customHeight="1" x14ac:dyDescent="0.2">
      <c r="B492" s="2"/>
      <c r="C492" s="2"/>
      <c r="D492" s="2"/>
      <c r="E492" s="2"/>
      <c r="F492" s="2"/>
      <c r="G492" s="2"/>
    </row>
    <row r="493" spans="2:7" ht="14.25" customHeight="1" x14ac:dyDescent="0.2">
      <c r="B493" s="2"/>
      <c r="C493" s="2"/>
      <c r="D493" s="2"/>
      <c r="E493" s="2"/>
      <c r="F493" s="2"/>
      <c r="G493" s="2"/>
    </row>
    <row r="494" spans="2:7" ht="14.25" customHeight="1" x14ac:dyDescent="0.2">
      <c r="B494" s="2"/>
      <c r="C494" s="2"/>
      <c r="D494" s="2"/>
      <c r="E494" s="2"/>
      <c r="F494" s="2"/>
      <c r="G494" s="2"/>
    </row>
    <row r="495" spans="2:7" ht="14.25" customHeight="1" x14ac:dyDescent="0.2">
      <c r="B495" s="2"/>
      <c r="C495" s="2"/>
      <c r="D495" s="2"/>
      <c r="E495" s="2"/>
      <c r="F495" s="2"/>
      <c r="G495" s="2"/>
    </row>
    <row r="496" spans="2:7" ht="14.25" customHeight="1" x14ac:dyDescent="0.2">
      <c r="B496" s="2"/>
      <c r="C496" s="2"/>
      <c r="D496" s="2"/>
      <c r="E496" s="2"/>
      <c r="F496" s="2"/>
      <c r="G496" s="2"/>
    </row>
    <row r="497" spans="2:7" ht="14.25" customHeight="1" x14ac:dyDescent="0.2">
      <c r="B497" s="2"/>
      <c r="C497" s="2"/>
      <c r="D497" s="2"/>
      <c r="E497" s="2"/>
      <c r="F497" s="2"/>
      <c r="G497" s="2"/>
    </row>
    <row r="498" spans="2:7" ht="14.25" customHeight="1" x14ac:dyDescent="0.2">
      <c r="B498" s="2"/>
      <c r="C498" s="2"/>
      <c r="D498" s="2"/>
      <c r="E498" s="2"/>
      <c r="F498" s="2"/>
      <c r="G498" s="2"/>
    </row>
    <row r="499" spans="2:7" ht="14.25" customHeight="1" x14ac:dyDescent="0.2">
      <c r="B499" s="2"/>
      <c r="C499" s="2"/>
      <c r="D499" s="2"/>
      <c r="E499" s="2"/>
      <c r="F499" s="2"/>
      <c r="G499" s="2"/>
    </row>
    <row r="500" spans="2:7" ht="14.25" customHeight="1" x14ac:dyDescent="0.2">
      <c r="B500" s="2"/>
      <c r="C500" s="2"/>
      <c r="D500" s="2"/>
      <c r="E500" s="2"/>
      <c r="F500" s="2"/>
      <c r="G500" s="2"/>
    </row>
    <row r="501" spans="2:7" ht="14.25" customHeight="1" x14ac:dyDescent="0.2">
      <c r="B501" s="2"/>
      <c r="C501" s="2"/>
      <c r="D501" s="2"/>
      <c r="E501" s="2"/>
      <c r="F501" s="2"/>
      <c r="G501" s="2"/>
    </row>
    <row r="502" spans="2:7" ht="14.25" customHeight="1" x14ac:dyDescent="0.2">
      <c r="B502" s="2"/>
      <c r="C502" s="2"/>
      <c r="D502" s="2"/>
      <c r="E502" s="2"/>
      <c r="F502" s="2"/>
      <c r="G502" s="2"/>
    </row>
    <row r="503" spans="2:7" ht="14.25" customHeight="1" x14ac:dyDescent="0.2">
      <c r="B503" s="2"/>
      <c r="C503" s="2"/>
      <c r="D503" s="2"/>
      <c r="E503" s="2"/>
      <c r="F503" s="2"/>
      <c r="G503" s="2"/>
    </row>
    <row r="504" spans="2:7" ht="14.25" customHeight="1" x14ac:dyDescent="0.2">
      <c r="B504" s="2"/>
      <c r="C504" s="2"/>
      <c r="D504" s="2"/>
      <c r="E504" s="2"/>
      <c r="F504" s="2"/>
      <c r="G504" s="2"/>
    </row>
    <row r="505" spans="2:7" ht="14.25" customHeight="1" x14ac:dyDescent="0.2">
      <c r="B505" s="2"/>
      <c r="C505" s="2"/>
      <c r="D505" s="2"/>
      <c r="E505" s="2"/>
      <c r="F505" s="2"/>
      <c r="G505" s="2"/>
    </row>
    <row r="506" spans="2:7" ht="14.25" customHeight="1" x14ac:dyDescent="0.2">
      <c r="B506" s="2"/>
      <c r="C506" s="2"/>
      <c r="D506" s="2"/>
      <c r="E506" s="2"/>
      <c r="F506" s="2"/>
      <c r="G506" s="2"/>
    </row>
    <row r="507" spans="2:7" ht="14.25" customHeight="1" x14ac:dyDescent="0.2">
      <c r="B507" s="2"/>
      <c r="C507" s="2"/>
      <c r="D507" s="2"/>
      <c r="E507" s="2"/>
      <c r="F507" s="2"/>
      <c r="G507" s="2"/>
    </row>
    <row r="508" spans="2:7" ht="14.25" customHeight="1" x14ac:dyDescent="0.2">
      <c r="B508" s="2"/>
      <c r="C508" s="2"/>
      <c r="D508" s="2"/>
      <c r="E508" s="2"/>
      <c r="F508" s="2"/>
      <c r="G508" s="2"/>
    </row>
    <row r="509" spans="2:7" ht="14.25" customHeight="1" x14ac:dyDescent="0.2">
      <c r="B509" s="2"/>
      <c r="C509" s="2"/>
      <c r="D509" s="2"/>
      <c r="E509" s="2"/>
      <c r="F509" s="2"/>
      <c r="G509" s="2"/>
    </row>
    <row r="510" spans="2:7" ht="14.25" customHeight="1" x14ac:dyDescent="0.2">
      <c r="B510" s="2"/>
      <c r="C510" s="2"/>
      <c r="D510" s="2"/>
      <c r="E510" s="2"/>
      <c r="F510" s="2"/>
      <c r="G510" s="2"/>
    </row>
    <row r="511" spans="2:7" ht="14.25" customHeight="1" x14ac:dyDescent="0.2">
      <c r="B511" s="2"/>
      <c r="C511" s="2"/>
      <c r="D511" s="2"/>
      <c r="E511" s="2"/>
      <c r="F511" s="2"/>
      <c r="G511" s="2"/>
    </row>
    <row r="512" spans="2:7" ht="14.25" customHeight="1" x14ac:dyDescent="0.2">
      <c r="B512" s="2"/>
      <c r="C512" s="2"/>
      <c r="D512" s="2"/>
      <c r="E512" s="2"/>
      <c r="F512" s="2"/>
      <c r="G512" s="2"/>
    </row>
    <row r="513" spans="2:7" ht="14.25" customHeight="1" x14ac:dyDescent="0.2">
      <c r="B513" s="2"/>
      <c r="C513" s="2"/>
      <c r="D513" s="2"/>
      <c r="E513" s="2"/>
      <c r="F513" s="2"/>
      <c r="G513" s="2"/>
    </row>
    <row r="514" spans="2:7" ht="14.25" customHeight="1" x14ac:dyDescent="0.2">
      <c r="B514" s="2"/>
      <c r="C514" s="2"/>
      <c r="D514" s="2"/>
      <c r="E514" s="2"/>
      <c r="F514" s="2"/>
      <c r="G514" s="2"/>
    </row>
    <row r="515" spans="2:7" ht="14.25" customHeight="1" x14ac:dyDescent="0.2">
      <c r="B515" s="2"/>
      <c r="C515" s="2"/>
      <c r="D515" s="2"/>
      <c r="E515" s="2"/>
      <c r="F515" s="2"/>
      <c r="G515" s="2"/>
    </row>
    <row r="516" spans="2:7" ht="14.25" customHeight="1" x14ac:dyDescent="0.2">
      <c r="B516" s="2"/>
      <c r="C516" s="2"/>
      <c r="D516" s="2"/>
      <c r="E516" s="2"/>
      <c r="F516" s="2"/>
      <c r="G516" s="2"/>
    </row>
    <row r="517" spans="2:7" ht="14.25" customHeight="1" x14ac:dyDescent="0.2">
      <c r="B517" s="2"/>
      <c r="C517" s="2"/>
      <c r="D517" s="2"/>
      <c r="E517" s="2"/>
      <c r="F517" s="2"/>
      <c r="G517" s="2"/>
    </row>
    <row r="518" spans="2:7" ht="14.25" customHeight="1" x14ac:dyDescent="0.2">
      <c r="B518" s="2"/>
      <c r="C518" s="2"/>
      <c r="D518" s="2"/>
      <c r="E518" s="2"/>
      <c r="F518" s="2"/>
      <c r="G518" s="2"/>
    </row>
    <row r="519" spans="2:7" ht="14.25" customHeight="1" x14ac:dyDescent="0.2">
      <c r="B519" s="2"/>
      <c r="C519" s="2"/>
      <c r="D519" s="2"/>
      <c r="E519" s="2"/>
      <c r="F519" s="2"/>
      <c r="G519" s="2"/>
    </row>
    <row r="520" spans="2:7" ht="14.25" customHeight="1" x14ac:dyDescent="0.2">
      <c r="B520" s="2"/>
      <c r="C520" s="2"/>
      <c r="D520" s="2"/>
      <c r="E520" s="2"/>
      <c r="F520" s="2"/>
      <c r="G520" s="2"/>
    </row>
    <row r="521" spans="2:7" ht="14.25" customHeight="1" x14ac:dyDescent="0.2">
      <c r="B521" s="2"/>
      <c r="C521" s="2"/>
      <c r="D521" s="2"/>
      <c r="E521" s="2"/>
      <c r="F521" s="2"/>
      <c r="G521" s="2"/>
    </row>
    <row r="522" spans="2:7" ht="14.25" customHeight="1" x14ac:dyDescent="0.2">
      <c r="B522" s="2"/>
      <c r="C522" s="2"/>
      <c r="D522" s="2"/>
      <c r="E522" s="2"/>
      <c r="F522" s="2"/>
      <c r="G522" s="2"/>
    </row>
    <row r="523" spans="2:7" ht="14.25" customHeight="1" x14ac:dyDescent="0.2">
      <c r="B523" s="2"/>
      <c r="C523" s="2"/>
      <c r="D523" s="2"/>
      <c r="E523" s="2"/>
      <c r="F523" s="2"/>
      <c r="G523" s="2"/>
    </row>
    <row r="524" spans="2:7" ht="14.25" customHeight="1" x14ac:dyDescent="0.2">
      <c r="B524" s="2"/>
      <c r="C524" s="2"/>
      <c r="D524" s="2"/>
      <c r="E524" s="2"/>
      <c r="F524" s="2"/>
      <c r="G524" s="2"/>
    </row>
    <row r="525" spans="2:7" ht="14.25" customHeight="1" x14ac:dyDescent="0.2">
      <c r="B525" s="2"/>
      <c r="C525" s="2"/>
      <c r="D525" s="2"/>
      <c r="E525" s="2"/>
      <c r="F525" s="2"/>
      <c r="G525" s="2"/>
    </row>
    <row r="526" spans="2:7" ht="14.25" customHeight="1" x14ac:dyDescent="0.2">
      <c r="B526" s="2"/>
      <c r="C526" s="2"/>
      <c r="D526" s="2"/>
      <c r="E526" s="2"/>
      <c r="F526" s="2"/>
      <c r="G526" s="2"/>
    </row>
    <row r="527" spans="2:7" ht="14.25" customHeight="1" x14ac:dyDescent="0.2">
      <c r="B527" s="2"/>
      <c r="C527" s="2"/>
      <c r="D527" s="2"/>
      <c r="E527" s="2"/>
      <c r="F527" s="2"/>
      <c r="G527" s="2"/>
    </row>
    <row r="528" spans="2:7" ht="14.25" customHeight="1" x14ac:dyDescent="0.2">
      <c r="B528" s="2"/>
      <c r="C528" s="2"/>
      <c r="D528" s="2"/>
      <c r="E528" s="2"/>
      <c r="F528" s="2"/>
      <c r="G528" s="2"/>
    </row>
    <row r="529" spans="2:7" ht="14.25" customHeight="1" x14ac:dyDescent="0.2">
      <c r="B529" s="2"/>
      <c r="C529" s="2"/>
      <c r="D529" s="2"/>
      <c r="E529" s="2"/>
      <c r="F529" s="2"/>
      <c r="G529" s="2"/>
    </row>
    <row r="530" spans="2:7" ht="14.25" customHeight="1" x14ac:dyDescent="0.2">
      <c r="B530" s="2"/>
      <c r="C530" s="2"/>
      <c r="D530" s="2"/>
      <c r="E530" s="2"/>
      <c r="F530" s="2"/>
      <c r="G530" s="2"/>
    </row>
    <row r="531" spans="2:7" ht="14.25" customHeight="1" x14ac:dyDescent="0.2">
      <c r="B531" s="2"/>
      <c r="C531" s="2"/>
      <c r="D531" s="2"/>
      <c r="E531" s="2"/>
      <c r="F531" s="2"/>
      <c r="G531" s="2"/>
    </row>
    <row r="532" spans="2:7" ht="14.25" customHeight="1" x14ac:dyDescent="0.2">
      <c r="B532" s="2"/>
      <c r="C532" s="2"/>
      <c r="D532" s="2"/>
      <c r="E532" s="2"/>
      <c r="F532" s="2"/>
      <c r="G532" s="2"/>
    </row>
    <row r="533" spans="2:7" ht="14.25" customHeight="1" x14ac:dyDescent="0.2">
      <c r="B533" s="2"/>
      <c r="C533" s="2"/>
      <c r="D533" s="2"/>
      <c r="E533" s="2"/>
      <c r="F533" s="2"/>
      <c r="G533" s="2"/>
    </row>
    <row r="534" spans="2:7" ht="14.25" customHeight="1" x14ac:dyDescent="0.2">
      <c r="B534" s="2"/>
      <c r="C534" s="2"/>
      <c r="D534" s="2"/>
      <c r="E534" s="2"/>
      <c r="F534" s="2"/>
      <c r="G534" s="2"/>
    </row>
    <row r="535" spans="2:7" ht="14.25" customHeight="1" x14ac:dyDescent="0.2">
      <c r="B535" s="2"/>
      <c r="C535" s="2"/>
      <c r="D535" s="2"/>
      <c r="E535" s="2"/>
      <c r="F535" s="2"/>
      <c r="G535" s="2"/>
    </row>
    <row r="536" spans="2:7" ht="14.25" customHeight="1" x14ac:dyDescent="0.2">
      <c r="B536" s="2"/>
      <c r="C536" s="2"/>
      <c r="D536" s="2"/>
      <c r="E536" s="2"/>
      <c r="F536" s="2"/>
      <c r="G536" s="2"/>
    </row>
    <row r="537" spans="2:7" ht="14.25" customHeight="1" x14ac:dyDescent="0.2">
      <c r="B537" s="2"/>
      <c r="C537" s="2"/>
      <c r="D537" s="2"/>
      <c r="E537" s="2"/>
      <c r="F537" s="2"/>
      <c r="G537" s="2"/>
    </row>
    <row r="538" spans="2:7" ht="14.25" customHeight="1" x14ac:dyDescent="0.2">
      <c r="B538" s="2"/>
      <c r="C538" s="2"/>
      <c r="D538" s="2"/>
      <c r="E538" s="2"/>
      <c r="F538" s="2"/>
      <c r="G538" s="2"/>
    </row>
    <row r="539" spans="2:7" ht="14.25" customHeight="1" x14ac:dyDescent="0.2">
      <c r="B539" s="2"/>
      <c r="C539" s="2"/>
      <c r="D539" s="2"/>
      <c r="E539" s="2"/>
      <c r="F539" s="2"/>
      <c r="G539" s="2"/>
    </row>
    <row r="540" spans="2:7" ht="14.25" customHeight="1" x14ac:dyDescent="0.2">
      <c r="B540" s="2"/>
      <c r="C540" s="2"/>
      <c r="D540" s="2"/>
      <c r="E540" s="2"/>
      <c r="F540" s="2"/>
      <c r="G540" s="2"/>
    </row>
    <row r="541" spans="2:7" ht="14.25" customHeight="1" x14ac:dyDescent="0.2">
      <c r="B541" s="2"/>
      <c r="C541" s="2"/>
      <c r="D541" s="2"/>
      <c r="E541" s="2"/>
      <c r="F541" s="2"/>
      <c r="G541" s="2"/>
    </row>
    <row r="542" spans="2:7" ht="14.25" customHeight="1" x14ac:dyDescent="0.2">
      <c r="B542" s="2"/>
      <c r="C542" s="2"/>
      <c r="D542" s="2"/>
      <c r="E542" s="2"/>
      <c r="F542" s="2"/>
      <c r="G542" s="2"/>
    </row>
    <row r="543" spans="2:7" ht="14.25" customHeight="1" x14ac:dyDescent="0.2">
      <c r="B543" s="2"/>
      <c r="C543" s="2"/>
      <c r="D543" s="2"/>
      <c r="E543" s="2"/>
      <c r="F543" s="2"/>
      <c r="G543" s="2"/>
    </row>
    <row r="544" spans="2:7" ht="14.25" customHeight="1" x14ac:dyDescent="0.2">
      <c r="B544" s="2"/>
      <c r="C544" s="2"/>
      <c r="D544" s="2"/>
      <c r="E544" s="2"/>
      <c r="F544" s="2"/>
      <c r="G544" s="2"/>
    </row>
    <row r="545" spans="2:7" ht="14.25" customHeight="1" x14ac:dyDescent="0.2">
      <c r="B545" s="2"/>
      <c r="C545" s="2"/>
      <c r="D545" s="2"/>
      <c r="E545" s="2"/>
      <c r="F545" s="2"/>
      <c r="G545" s="2"/>
    </row>
    <row r="546" spans="2:7" ht="14.25" customHeight="1" x14ac:dyDescent="0.2">
      <c r="B546" s="2"/>
      <c r="C546" s="2"/>
      <c r="D546" s="2"/>
      <c r="E546" s="2"/>
      <c r="F546" s="2"/>
      <c r="G546" s="2"/>
    </row>
    <row r="547" spans="2:7" ht="14.25" customHeight="1" x14ac:dyDescent="0.2">
      <c r="B547" s="2"/>
      <c r="C547" s="2"/>
      <c r="D547" s="2"/>
      <c r="E547" s="2"/>
      <c r="F547" s="2"/>
      <c r="G547" s="2"/>
    </row>
    <row r="548" spans="2:7" ht="14.25" customHeight="1" x14ac:dyDescent="0.2">
      <c r="B548" s="2"/>
      <c r="C548" s="2"/>
      <c r="D548" s="2"/>
      <c r="E548" s="2"/>
      <c r="F548" s="2"/>
      <c r="G548" s="2"/>
    </row>
    <row r="549" spans="2:7" ht="14.25" customHeight="1" x14ac:dyDescent="0.2">
      <c r="B549" s="2"/>
      <c r="C549" s="2"/>
      <c r="D549" s="2"/>
      <c r="E549" s="2"/>
      <c r="F549" s="2"/>
      <c r="G549" s="2"/>
    </row>
    <row r="550" spans="2:7" ht="14.25" customHeight="1" x14ac:dyDescent="0.2">
      <c r="B550" s="2"/>
      <c r="C550" s="2"/>
      <c r="D550" s="2"/>
      <c r="E550" s="2"/>
      <c r="F550" s="2"/>
      <c r="G550" s="2"/>
    </row>
    <row r="551" spans="2:7" ht="14.25" customHeight="1" x14ac:dyDescent="0.2">
      <c r="B551" s="2"/>
      <c r="C551" s="2"/>
      <c r="D551" s="2"/>
      <c r="E551" s="2"/>
      <c r="F551" s="2"/>
      <c r="G551" s="2"/>
    </row>
    <row r="552" spans="2:7" ht="14.25" customHeight="1" x14ac:dyDescent="0.2">
      <c r="B552" s="2"/>
      <c r="C552" s="2"/>
      <c r="D552" s="2"/>
      <c r="E552" s="2"/>
      <c r="F552" s="2"/>
      <c r="G552" s="2"/>
    </row>
    <row r="553" spans="2:7" ht="14.25" customHeight="1" x14ac:dyDescent="0.2">
      <c r="B553" s="2"/>
      <c r="C553" s="2"/>
      <c r="D553" s="2"/>
      <c r="E553" s="2"/>
      <c r="F553" s="2"/>
      <c r="G553" s="2"/>
    </row>
    <row r="554" spans="2:7" ht="14.25" customHeight="1" x14ac:dyDescent="0.2">
      <c r="B554" s="2"/>
      <c r="C554" s="2"/>
      <c r="D554" s="2"/>
      <c r="E554" s="2"/>
      <c r="F554" s="2"/>
      <c r="G554" s="2"/>
    </row>
    <row r="555" spans="2:7" ht="14.25" customHeight="1" x14ac:dyDescent="0.2">
      <c r="B555" s="2"/>
      <c r="C555" s="2"/>
      <c r="D555" s="2"/>
      <c r="E555" s="2"/>
      <c r="F555" s="2"/>
      <c r="G555" s="2"/>
    </row>
    <row r="556" spans="2:7" ht="14.25" customHeight="1" x14ac:dyDescent="0.2">
      <c r="B556" s="2"/>
      <c r="C556" s="2"/>
      <c r="D556" s="2"/>
      <c r="E556" s="2"/>
      <c r="F556" s="2"/>
      <c r="G556" s="2"/>
    </row>
    <row r="557" spans="2:7" ht="14.25" customHeight="1" x14ac:dyDescent="0.2">
      <c r="B557" s="2"/>
      <c r="C557" s="2"/>
      <c r="D557" s="2"/>
      <c r="E557" s="2"/>
      <c r="F557" s="2"/>
      <c r="G557" s="2"/>
    </row>
    <row r="558" spans="2:7" ht="14.25" customHeight="1" x14ac:dyDescent="0.2">
      <c r="B558" s="2"/>
      <c r="C558" s="2"/>
      <c r="D558" s="2"/>
      <c r="E558" s="2"/>
      <c r="F558" s="2"/>
      <c r="G558" s="2"/>
    </row>
    <row r="559" spans="2:7" ht="14.25" customHeight="1" x14ac:dyDescent="0.2">
      <c r="B559" s="2"/>
      <c r="C559" s="2"/>
      <c r="D559" s="2"/>
      <c r="E559" s="2"/>
      <c r="F559" s="2"/>
      <c r="G559" s="2"/>
    </row>
    <row r="560" spans="2:7" ht="14.25" customHeight="1" x14ac:dyDescent="0.2">
      <c r="B560" s="2"/>
      <c r="C560" s="2"/>
      <c r="D560" s="2"/>
      <c r="E560" s="2"/>
      <c r="F560" s="2"/>
      <c r="G560" s="2"/>
    </row>
    <row r="561" spans="2:7" ht="14.25" customHeight="1" x14ac:dyDescent="0.2">
      <c r="B561" s="2"/>
      <c r="C561" s="2"/>
      <c r="D561" s="2"/>
      <c r="E561" s="2"/>
      <c r="F561" s="2"/>
      <c r="G561" s="2"/>
    </row>
    <row r="562" spans="2:7" ht="14.25" customHeight="1" x14ac:dyDescent="0.2">
      <c r="B562" s="2"/>
      <c r="C562" s="2"/>
      <c r="D562" s="2"/>
      <c r="E562" s="2"/>
      <c r="F562" s="2"/>
      <c r="G562" s="2"/>
    </row>
    <row r="563" spans="2:7" ht="14.25" customHeight="1" x14ac:dyDescent="0.2">
      <c r="B563" s="2"/>
      <c r="C563" s="2"/>
      <c r="D563" s="2"/>
      <c r="E563" s="2"/>
      <c r="F563" s="2"/>
      <c r="G563" s="2"/>
    </row>
    <row r="564" spans="2:7" ht="14.25" customHeight="1" x14ac:dyDescent="0.2">
      <c r="B564" s="2"/>
      <c r="C564" s="2"/>
      <c r="D564" s="2"/>
      <c r="E564" s="2"/>
      <c r="F564" s="2"/>
      <c r="G564" s="2"/>
    </row>
    <row r="565" spans="2:7" ht="14.25" customHeight="1" x14ac:dyDescent="0.2">
      <c r="B565" s="2"/>
      <c r="C565" s="2"/>
      <c r="D565" s="2"/>
      <c r="E565" s="2"/>
      <c r="F565" s="2"/>
      <c r="G565" s="2"/>
    </row>
    <row r="566" spans="2:7" ht="14.25" customHeight="1" x14ac:dyDescent="0.2">
      <c r="B566" s="2"/>
      <c r="C566" s="2"/>
      <c r="D566" s="2"/>
      <c r="E566" s="2"/>
      <c r="F566" s="2"/>
      <c r="G566" s="2"/>
    </row>
    <row r="567" spans="2:7" ht="14.25" customHeight="1" x14ac:dyDescent="0.2">
      <c r="B567" s="2"/>
      <c r="C567" s="2"/>
      <c r="D567" s="2"/>
      <c r="E567" s="2"/>
      <c r="F567" s="2"/>
      <c r="G567" s="2"/>
    </row>
    <row r="568" spans="2:7" ht="14.25" customHeight="1" x14ac:dyDescent="0.2">
      <c r="B568" s="2"/>
      <c r="C568" s="2"/>
      <c r="D568" s="2"/>
      <c r="E568" s="2"/>
      <c r="F568" s="2"/>
      <c r="G568" s="2"/>
    </row>
    <row r="569" spans="2:7" ht="14.25" customHeight="1" x14ac:dyDescent="0.2">
      <c r="B569" s="2"/>
      <c r="C569" s="2"/>
      <c r="D569" s="2"/>
      <c r="E569" s="2"/>
      <c r="F569" s="2"/>
      <c r="G569" s="2"/>
    </row>
    <row r="570" spans="2:7" ht="14.25" customHeight="1" x14ac:dyDescent="0.2">
      <c r="B570" s="2"/>
      <c r="C570" s="2"/>
      <c r="D570" s="2"/>
      <c r="E570" s="2"/>
      <c r="F570" s="2"/>
      <c r="G570" s="2"/>
    </row>
    <row r="571" spans="2:7" ht="14.25" customHeight="1" x14ac:dyDescent="0.2">
      <c r="B571" s="2"/>
      <c r="C571" s="2"/>
      <c r="D571" s="2"/>
      <c r="E571" s="2"/>
      <c r="F571" s="2"/>
      <c r="G571" s="2"/>
    </row>
    <row r="572" spans="2:7" ht="14.25" customHeight="1" x14ac:dyDescent="0.2">
      <c r="B572" s="2"/>
      <c r="C572" s="2"/>
      <c r="D572" s="2"/>
      <c r="E572" s="2"/>
      <c r="F572" s="2"/>
      <c r="G572" s="2"/>
    </row>
    <row r="573" spans="2:7" ht="14.25" customHeight="1" x14ac:dyDescent="0.2">
      <c r="B573" s="2"/>
      <c r="C573" s="2"/>
      <c r="D573" s="2"/>
      <c r="E573" s="2"/>
      <c r="F573" s="2"/>
      <c r="G573" s="2"/>
    </row>
    <row r="574" spans="2:7" ht="14.25" customHeight="1" x14ac:dyDescent="0.2">
      <c r="B574" s="2"/>
      <c r="C574" s="2"/>
      <c r="D574" s="2"/>
      <c r="E574" s="2"/>
      <c r="F574" s="2"/>
      <c r="G574" s="2"/>
    </row>
    <row r="575" spans="2:7" ht="14.25" customHeight="1" x14ac:dyDescent="0.2">
      <c r="B575" s="2"/>
      <c r="C575" s="2"/>
      <c r="D575" s="2"/>
      <c r="E575" s="2"/>
      <c r="F575" s="2"/>
      <c r="G575" s="2"/>
    </row>
    <row r="576" spans="2:7" ht="14.25" customHeight="1" x14ac:dyDescent="0.2">
      <c r="B576" s="2"/>
      <c r="C576" s="2"/>
      <c r="D576" s="2"/>
      <c r="E576" s="2"/>
      <c r="F576" s="2"/>
      <c r="G576" s="2"/>
    </row>
    <row r="577" spans="2:7" ht="14.25" customHeight="1" x14ac:dyDescent="0.2">
      <c r="B577" s="2"/>
      <c r="C577" s="2"/>
      <c r="D577" s="2"/>
      <c r="E577" s="2"/>
      <c r="F577" s="2"/>
      <c r="G577" s="2"/>
    </row>
    <row r="578" spans="2:7" ht="14.25" customHeight="1" x14ac:dyDescent="0.2">
      <c r="B578" s="2"/>
      <c r="C578" s="2"/>
      <c r="D578" s="2"/>
      <c r="E578" s="2"/>
      <c r="F578" s="2"/>
      <c r="G578" s="2"/>
    </row>
    <row r="579" spans="2:7" ht="14.25" customHeight="1" x14ac:dyDescent="0.2">
      <c r="B579" s="2"/>
      <c r="C579" s="2"/>
      <c r="D579" s="2"/>
      <c r="E579" s="2"/>
      <c r="F579" s="2"/>
      <c r="G579" s="2"/>
    </row>
    <row r="580" spans="2:7" ht="14.25" customHeight="1" x14ac:dyDescent="0.2">
      <c r="B580" s="2"/>
      <c r="C580" s="2"/>
      <c r="D580" s="2"/>
      <c r="E580" s="2"/>
      <c r="F580" s="2"/>
      <c r="G580" s="2"/>
    </row>
    <row r="581" spans="2:7" ht="14.25" customHeight="1" x14ac:dyDescent="0.2">
      <c r="B581" s="2"/>
      <c r="C581" s="2"/>
      <c r="D581" s="2"/>
      <c r="E581" s="2"/>
      <c r="F581" s="2"/>
      <c r="G581" s="2"/>
    </row>
    <row r="582" spans="2:7" ht="14.25" customHeight="1" x14ac:dyDescent="0.2">
      <c r="B582" s="2"/>
      <c r="C582" s="2"/>
      <c r="D582" s="2"/>
      <c r="E582" s="2"/>
      <c r="F582" s="2"/>
      <c r="G582" s="2"/>
    </row>
    <row r="583" spans="2:7" ht="14.25" customHeight="1" x14ac:dyDescent="0.2">
      <c r="B583" s="2"/>
      <c r="C583" s="2"/>
      <c r="D583" s="2"/>
      <c r="E583" s="2"/>
      <c r="F583" s="2"/>
      <c r="G583" s="2"/>
    </row>
    <row r="584" spans="2:7" ht="14.25" customHeight="1" x14ac:dyDescent="0.2">
      <c r="B584" s="2"/>
      <c r="C584" s="2"/>
      <c r="D584" s="2"/>
      <c r="E584" s="2"/>
      <c r="F584" s="2"/>
      <c r="G584" s="2"/>
    </row>
    <row r="585" spans="2:7" ht="14.25" customHeight="1" x14ac:dyDescent="0.2">
      <c r="B585" s="2"/>
      <c r="C585" s="2"/>
      <c r="D585" s="2"/>
      <c r="E585" s="2"/>
      <c r="F585" s="2"/>
      <c r="G585" s="2"/>
    </row>
    <row r="586" spans="2:7" ht="14.25" customHeight="1" x14ac:dyDescent="0.2">
      <c r="B586" s="2"/>
      <c r="C586" s="2"/>
      <c r="D586" s="2"/>
      <c r="E586" s="2"/>
      <c r="F586" s="2"/>
      <c r="G586" s="2"/>
    </row>
    <row r="587" spans="2:7" ht="14.25" customHeight="1" x14ac:dyDescent="0.2">
      <c r="B587" s="2"/>
      <c r="C587" s="2"/>
      <c r="D587" s="2"/>
      <c r="E587" s="2"/>
      <c r="F587" s="2"/>
      <c r="G587" s="2"/>
    </row>
    <row r="588" spans="2:7" ht="14.25" customHeight="1" x14ac:dyDescent="0.2">
      <c r="B588" s="2"/>
      <c r="C588" s="2"/>
      <c r="D588" s="2"/>
      <c r="E588" s="2"/>
      <c r="F588" s="2"/>
      <c r="G588" s="2"/>
    </row>
    <row r="589" spans="2:7" ht="14.25" customHeight="1" x14ac:dyDescent="0.2">
      <c r="B589" s="2"/>
      <c r="C589" s="2"/>
      <c r="D589" s="2"/>
      <c r="E589" s="2"/>
      <c r="F589" s="2"/>
      <c r="G589" s="2"/>
    </row>
    <row r="590" spans="2:7" ht="14.25" customHeight="1" x14ac:dyDescent="0.2">
      <c r="B590" s="2"/>
      <c r="C590" s="2"/>
      <c r="D590" s="2"/>
      <c r="E590" s="2"/>
      <c r="F590" s="2"/>
      <c r="G590" s="2"/>
    </row>
    <row r="591" spans="2:7" ht="14.25" customHeight="1" x14ac:dyDescent="0.2">
      <c r="B591" s="2"/>
      <c r="C591" s="2"/>
      <c r="D591" s="2"/>
      <c r="E591" s="2"/>
      <c r="F591" s="2"/>
      <c r="G591" s="2"/>
    </row>
    <row r="592" spans="2:7" ht="14.25" customHeight="1" x14ac:dyDescent="0.2">
      <c r="B592" s="2"/>
      <c r="C592" s="2"/>
      <c r="D592" s="2"/>
      <c r="E592" s="2"/>
      <c r="F592" s="2"/>
      <c r="G592" s="2"/>
    </row>
    <row r="593" spans="2:7" ht="14.25" customHeight="1" x14ac:dyDescent="0.2">
      <c r="B593" s="2"/>
      <c r="C593" s="2"/>
      <c r="D593" s="2"/>
      <c r="E593" s="2"/>
      <c r="F593" s="2"/>
      <c r="G593" s="2"/>
    </row>
    <row r="594" spans="2:7" ht="14.25" customHeight="1" x14ac:dyDescent="0.2">
      <c r="B594" s="2"/>
      <c r="C594" s="2"/>
      <c r="D594" s="2"/>
      <c r="E594" s="2"/>
      <c r="F594" s="2"/>
      <c r="G594" s="2"/>
    </row>
    <row r="595" spans="2:7" ht="14.25" customHeight="1" x14ac:dyDescent="0.2">
      <c r="B595" s="2"/>
      <c r="C595" s="2"/>
      <c r="D595" s="2"/>
      <c r="E595" s="2"/>
      <c r="F595" s="2"/>
      <c r="G595" s="2"/>
    </row>
    <row r="596" spans="2:7" ht="14.25" customHeight="1" x14ac:dyDescent="0.2">
      <c r="B596" s="2"/>
      <c r="C596" s="2"/>
      <c r="D596" s="2"/>
      <c r="E596" s="2"/>
      <c r="F596" s="2"/>
      <c r="G596" s="2"/>
    </row>
    <row r="597" spans="2:7" ht="14.25" customHeight="1" x14ac:dyDescent="0.2">
      <c r="B597" s="2"/>
      <c r="C597" s="2"/>
      <c r="D597" s="2"/>
      <c r="E597" s="2"/>
      <c r="F597" s="2"/>
      <c r="G597" s="2"/>
    </row>
    <row r="598" spans="2:7" ht="14.25" customHeight="1" x14ac:dyDescent="0.2">
      <c r="B598" s="2"/>
      <c r="C598" s="2"/>
      <c r="D598" s="2"/>
      <c r="E598" s="2"/>
      <c r="F598" s="2"/>
      <c r="G598" s="2"/>
    </row>
    <row r="599" spans="2:7" ht="14.25" customHeight="1" x14ac:dyDescent="0.2">
      <c r="B599" s="2"/>
      <c r="C599" s="2"/>
      <c r="D599" s="2"/>
      <c r="E599" s="2"/>
      <c r="F599" s="2"/>
      <c r="G599" s="2"/>
    </row>
    <row r="600" spans="2:7" ht="14.25" customHeight="1" x14ac:dyDescent="0.2">
      <c r="B600" s="2"/>
      <c r="C600" s="2"/>
      <c r="D600" s="2"/>
      <c r="E600" s="2"/>
      <c r="F600" s="2"/>
      <c r="G600" s="2"/>
    </row>
    <row r="601" spans="2:7" ht="14.25" customHeight="1" x14ac:dyDescent="0.2">
      <c r="B601" s="2"/>
      <c r="C601" s="2"/>
      <c r="D601" s="2"/>
      <c r="E601" s="2"/>
      <c r="F601" s="2"/>
      <c r="G601" s="2"/>
    </row>
    <row r="602" spans="2:7" ht="14.25" customHeight="1" x14ac:dyDescent="0.2">
      <c r="B602" s="2"/>
      <c r="C602" s="2"/>
      <c r="D602" s="2"/>
      <c r="E602" s="2"/>
      <c r="F602" s="2"/>
      <c r="G602" s="2"/>
    </row>
    <row r="603" spans="2:7" ht="14.25" customHeight="1" x14ac:dyDescent="0.2">
      <c r="B603" s="2"/>
      <c r="C603" s="2"/>
      <c r="D603" s="2"/>
      <c r="E603" s="2"/>
      <c r="F603" s="2"/>
      <c r="G603" s="2"/>
    </row>
    <row r="604" spans="2:7" ht="14.25" customHeight="1" x14ac:dyDescent="0.2">
      <c r="B604" s="2"/>
      <c r="C604" s="2"/>
      <c r="D604" s="2"/>
      <c r="E604" s="2"/>
      <c r="F604" s="2"/>
      <c r="G604" s="2"/>
    </row>
    <row r="605" spans="2:7" ht="14.25" customHeight="1" x14ac:dyDescent="0.2">
      <c r="B605" s="2"/>
      <c r="C605" s="2"/>
      <c r="D605" s="2"/>
      <c r="E605" s="2"/>
      <c r="F605" s="2"/>
      <c r="G605" s="2"/>
    </row>
    <row r="606" spans="2:7" ht="14.25" customHeight="1" x14ac:dyDescent="0.2">
      <c r="B606" s="2"/>
      <c r="C606" s="2"/>
      <c r="D606" s="2"/>
      <c r="E606" s="2"/>
      <c r="F606" s="2"/>
      <c r="G606" s="2"/>
    </row>
    <row r="607" spans="2:7" ht="14.25" customHeight="1" x14ac:dyDescent="0.2">
      <c r="B607" s="2"/>
      <c r="C607" s="2"/>
      <c r="D607" s="2"/>
      <c r="E607" s="2"/>
      <c r="F607" s="2"/>
      <c r="G607" s="2"/>
    </row>
    <row r="608" spans="2:7" ht="14.25" customHeight="1" x14ac:dyDescent="0.2">
      <c r="B608" s="2"/>
      <c r="C608" s="2"/>
      <c r="D608" s="2"/>
      <c r="E608" s="2"/>
      <c r="F608" s="2"/>
      <c r="G608" s="2"/>
    </row>
    <row r="609" spans="2:7" ht="14.25" customHeight="1" x14ac:dyDescent="0.2">
      <c r="B609" s="2"/>
      <c r="C609" s="2"/>
      <c r="D609" s="2"/>
      <c r="E609" s="2"/>
      <c r="F609" s="2"/>
      <c r="G609" s="2"/>
    </row>
    <row r="610" spans="2:7" ht="14.25" customHeight="1" x14ac:dyDescent="0.2">
      <c r="B610" s="2"/>
      <c r="C610" s="2"/>
      <c r="D610" s="2"/>
      <c r="E610" s="2"/>
      <c r="F610" s="2"/>
      <c r="G610" s="2"/>
    </row>
    <row r="611" spans="2:7" ht="14.25" customHeight="1" x14ac:dyDescent="0.2">
      <c r="B611" s="2"/>
      <c r="C611" s="2"/>
      <c r="D611" s="2"/>
      <c r="E611" s="2"/>
      <c r="F611" s="2"/>
      <c r="G611" s="2"/>
    </row>
    <row r="612" spans="2:7" ht="14.25" customHeight="1" x14ac:dyDescent="0.2">
      <c r="B612" s="2"/>
      <c r="C612" s="2"/>
      <c r="D612" s="2"/>
      <c r="E612" s="2"/>
      <c r="F612" s="2"/>
      <c r="G612" s="2"/>
    </row>
    <row r="613" spans="2:7" ht="14.25" customHeight="1" x14ac:dyDescent="0.2">
      <c r="B613" s="2"/>
      <c r="C613" s="2"/>
      <c r="D613" s="2"/>
      <c r="E613" s="2"/>
      <c r="F613" s="2"/>
      <c r="G613" s="2"/>
    </row>
    <row r="614" spans="2:7" ht="14.25" customHeight="1" x14ac:dyDescent="0.2">
      <c r="B614" s="2"/>
      <c r="C614" s="2"/>
      <c r="D614" s="2"/>
      <c r="E614" s="2"/>
      <c r="F614" s="2"/>
      <c r="G614" s="2"/>
    </row>
    <row r="615" spans="2:7" ht="14.25" customHeight="1" x14ac:dyDescent="0.2">
      <c r="B615" s="2"/>
      <c r="C615" s="2"/>
      <c r="D615" s="2"/>
      <c r="E615" s="2"/>
      <c r="F615" s="2"/>
      <c r="G615" s="2"/>
    </row>
    <row r="616" spans="2:7" ht="14.25" customHeight="1" x14ac:dyDescent="0.2">
      <c r="B616" s="2"/>
      <c r="C616" s="2"/>
      <c r="D616" s="2"/>
      <c r="E616" s="2"/>
      <c r="F616" s="2"/>
      <c r="G616" s="2"/>
    </row>
    <row r="617" spans="2:7" ht="14.25" customHeight="1" x14ac:dyDescent="0.2">
      <c r="B617" s="2"/>
      <c r="C617" s="2"/>
      <c r="D617" s="2"/>
      <c r="E617" s="2"/>
      <c r="F617" s="2"/>
      <c r="G617" s="2"/>
    </row>
    <row r="618" spans="2:7" ht="14.25" customHeight="1" x14ac:dyDescent="0.2">
      <c r="B618" s="2"/>
      <c r="C618" s="2"/>
      <c r="D618" s="2"/>
      <c r="E618" s="2"/>
      <c r="F618" s="2"/>
      <c r="G618" s="2"/>
    </row>
    <row r="619" spans="2:7" ht="14.25" customHeight="1" x14ac:dyDescent="0.2">
      <c r="B619" s="2"/>
      <c r="C619" s="2"/>
      <c r="D619" s="2"/>
      <c r="E619" s="2"/>
      <c r="F619" s="2"/>
      <c r="G619" s="2"/>
    </row>
    <row r="620" spans="2:7" ht="14.25" customHeight="1" x14ac:dyDescent="0.2">
      <c r="B620" s="2"/>
      <c r="C620" s="2"/>
      <c r="D620" s="2"/>
      <c r="E620" s="2"/>
      <c r="F620" s="2"/>
      <c r="G620" s="2"/>
    </row>
    <row r="621" spans="2:7" ht="14.25" customHeight="1" x14ac:dyDescent="0.2">
      <c r="B621" s="2"/>
      <c r="C621" s="2"/>
      <c r="D621" s="2"/>
      <c r="E621" s="2"/>
      <c r="F621" s="2"/>
      <c r="G621" s="2"/>
    </row>
    <row r="622" spans="2:7" ht="14.25" customHeight="1" x14ac:dyDescent="0.2">
      <c r="B622" s="2"/>
      <c r="C622" s="2"/>
      <c r="D622" s="2"/>
      <c r="E622" s="2"/>
      <c r="F622" s="2"/>
      <c r="G622" s="2"/>
    </row>
    <row r="623" spans="2:7" ht="14.25" customHeight="1" x14ac:dyDescent="0.2">
      <c r="B623" s="2"/>
      <c r="C623" s="2"/>
      <c r="D623" s="2"/>
      <c r="E623" s="2"/>
      <c r="F623" s="2"/>
      <c r="G623" s="2"/>
    </row>
    <row r="624" spans="2:7" ht="14.25" customHeight="1" x14ac:dyDescent="0.2">
      <c r="B624" s="2"/>
      <c r="C624" s="2"/>
      <c r="D624" s="2"/>
      <c r="E624" s="2"/>
      <c r="F624" s="2"/>
      <c r="G624" s="2"/>
    </row>
    <row r="625" spans="2:7" ht="14.25" customHeight="1" x14ac:dyDescent="0.2">
      <c r="B625" s="2"/>
      <c r="C625" s="2"/>
      <c r="D625" s="2"/>
      <c r="E625" s="2"/>
      <c r="F625" s="2"/>
      <c r="G625" s="2"/>
    </row>
    <row r="626" spans="2:7" ht="14.25" customHeight="1" x14ac:dyDescent="0.2">
      <c r="B626" s="2"/>
      <c r="C626" s="2"/>
      <c r="D626" s="2"/>
      <c r="E626" s="2"/>
      <c r="F626" s="2"/>
      <c r="G626" s="2"/>
    </row>
    <row r="627" spans="2:7" ht="14.25" customHeight="1" x14ac:dyDescent="0.2">
      <c r="B627" s="2"/>
      <c r="C627" s="2"/>
      <c r="D627" s="2"/>
      <c r="E627" s="2"/>
      <c r="F627" s="2"/>
      <c r="G627" s="2"/>
    </row>
    <row r="628" spans="2:7" ht="14.25" customHeight="1" x14ac:dyDescent="0.2">
      <c r="B628" s="2"/>
      <c r="C628" s="2"/>
      <c r="D628" s="2"/>
      <c r="E628" s="2"/>
      <c r="F628" s="2"/>
      <c r="G628" s="2"/>
    </row>
    <row r="629" spans="2:7" ht="14.25" customHeight="1" x14ac:dyDescent="0.2">
      <c r="B629" s="2"/>
      <c r="C629" s="2"/>
      <c r="D629" s="2"/>
      <c r="E629" s="2"/>
      <c r="F629" s="2"/>
      <c r="G629" s="2"/>
    </row>
    <row r="630" spans="2:7" ht="14.25" customHeight="1" x14ac:dyDescent="0.2">
      <c r="B630" s="2"/>
      <c r="C630" s="2"/>
      <c r="D630" s="2"/>
      <c r="E630" s="2"/>
      <c r="F630" s="2"/>
      <c r="G630" s="2"/>
    </row>
    <row r="631" spans="2:7" ht="14.25" customHeight="1" x14ac:dyDescent="0.2">
      <c r="B631" s="2"/>
      <c r="C631" s="2"/>
      <c r="D631" s="2"/>
      <c r="E631" s="2"/>
      <c r="F631" s="2"/>
      <c r="G631" s="2"/>
    </row>
    <row r="632" spans="2:7" ht="14.25" customHeight="1" x14ac:dyDescent="0.2">
      <c r="B632" s="2"/>
      <c r="C632" s="2"/>
      <c r="D632" s="2"/>
      <c r="E632" s="2"/>
      <c r="F632" s="2"/>
      <c r="G632" s="2"/>
    </row>
    <row r="633" spans="2:7" ht="14.25" customHeight="1" x14ac:dyDescent="0.2">
      <c r="B633" s="2"/>
      <c r="C633" s="2"/>
      <c r="D633" s="2"/>
      <c r="E633" s="2"/>
      <c r="F633" s="2"/>
      <c r="G633" s="2"/>
    </row>
    <row r="634" spans="2:7" ht="14.25" customHeight="1" x14ac:dyDescent="0.2">
      <c r="B634" s="2"/>
      <c r="C634" s="2"/>
      <c r="D634" s="2"/>
      <c r="E634" s="2"/>
      <c r="F634" s="2"/>
      <c r="G634" s="2"/>
    </row>
    <row r="635" spans="2:7" ht="14.25" customHeight="1" x14ac:dyDescent="0.2">
      <c r="B635" s="2"/>
      <c r="C635" s="2"/>
      <c r="D635" s="2"/>
      <c r="E635" s="2"/>
      <c r="F635" s="2"/>
      <c r="G635" s="2"/>
    </row>
    <row r="636" spans="2:7" ht="14.25" customHeight="1" x14ac:dyDescent="0.2">
      <c r="B636" s="2"/>
      <c r="C636" s="2"/>
      <c r="D636" s="2"/>
      <c r="E636" s="2"/>
      <c r="F636" s="2"/>
      <c r="G636" s="2"/>
    </row>
    <row r="637" spans="2:7" ht="14.25" customHeight="1" x14ac:dyDescent="0.2">
      <c r="B637" s="2"/>
      <c r="C637" s="2"/>
      <c r="D637" s="2"/>
      <c r="E637" s="2"/>
      <c r="F637" s="2"/>
      <c r="G637" s="2"/>
    </row>
    <row r="638" spans="2:7" ht="14.25" customHeight="1" x14ac:dyDescent="0.2">
      <c r="B638" s="2"/>
      <c r="C638" s="2"/>
      <c r="D638" s="2"/>
      <c r="E638" s="2"/>
      <c r="F638" s="2"/>
      <c r="G638" s="2"/>
    </row>
    <row r="639" spans="2:7" ht="14.25" customHeight="1" x14ac:dyDescent="0.2">
      <c r="B639" s="2"/>
      <c r="C639" s="2"/>
      <c r="D639" s="2"/>
      <c r="E639" s="2"/>
      <c r="F639" s="2"/>
      <c r="G639" s="2"/>
    </row>
    <row r="640" spans="2:7" ht="14.25" customHeight="1" x14ac:dyDescent="0.2">
      <c r="B640" s="2"/>
      <c r="C640" s="2"/>
      <c r="D640" s="2"/>
      <c r="E640" s="2"/>
      <c r="F640" s="2"/>
      <c r="G640" s="2"/>
    </row>
    <row r="641" spans="2:7" ht="14.25" customHeight="1" x14ac:dyDescent="0.2">
      <c r="B641" s="2"/>
      <c r="C641" s="2"/>
      <c r="D641" s="2"/>
      <c r="E641" s="2"/>
      <c r="F641" s="2"/>
      <c r="G641" s="2"/>
    </row>
    <row r="642" spans="2:7" ht="14.25" customHeight="1" x14ac:dyDescent="0.2">
      <c r="B642" s="2"/>
      <c r="C642" s="2"/>
      <c r="D642" s="2"/>
      <c r="E642" s="2"/>
      <c r="F642" s="2"/>
      <c r="G642" s="2"/>
    </row>
    <row r="643" spans="2:7" ht="14.25" customHeight="1" x14ac:dyDescent="0.2">
      <c r="B643" s="2"/>
      <c r="C643" s="2"/>
      <c r="D643" s="2"/>
      <c r="E643" s="2"/>
      <c r="F643" s="2"/>
      <c r="G643" s="2"/>
    </row>
    <row r="644" spans="2:7" ht="14.25" customHeight="1" x14ac:dyDescent="0.2">
      <c r="B644" s="2"/>
      <c r="C644" s="2"/>
      <c r="D644" s="2"/>
      <c r="E644" s="2"/>
      <c r="F644" s="2"/>
      <c r="G644" s="2"/>
    </row>
    <row r="645" spans="2:7" ht="14.25" customHeight="1" x14ac:dyDescent="0.2">
      <c r="B645" s="2"/>
      <c r="C645" s="2"/>
      <c r="D645" s="2"/>
      <c r="E645" s="2"/>
      <c r="F645" s="2"/>
      <c r="G645" s="2"/>
    </row>
    <row r="646" spans="2:7" ht="14.25" customHeight="1" x14ac:dyDescent="0.2">
      <c r="B646" s="2"/>
      <c r="C646" s="2"/>
      <c r="D646" s="2"/>
      <c r="E646" s="2"/>
      <c r="F646" s="2"/>
      <c r="G646" s="2"/>
    </row>
    <row r="647" spans="2:7" ht="14.25" customHeight="1" x14ac:dyDescent="0.2">
      <c r="B647" s="2"/>
      <c r="C647" s="2"/>
      <c r="D647" s="2"/>
      <c r="E647" s="2"/>
      <c r="F647" s="2"/>
      <c r="G647" s="2"/>
    </row>
    <row r="648" spans="2:7" ht="14.25" customHeight="1" x14ac:dyDescent="0.2">
      <c r="B648" s="2"/>
      <c r="C648" s="2"/>
      <c r="D648" s="2"/>
      <c r="E648" s="2"/>
      <c r="F648" s="2"/>
      <c r="G648" s="2"/>
    </row>
    <row r="649" spans="2:7" ht="14.25" customHeight="1" x14ac:dyDescent="0.2">
      <c r="B649" s="2"/>
      <c r="C649" s="2"/>
      <c r="D649" s="2"/>
      <c r="E649" s="2"/>
      <c r="F649" s="2"/>
      <c r="G649" s="2"/>
    </row>
    <row r="650" spans="2:7" ht="14.25" customHeight="1" x14ac:dyDescent="0.2">
      <c r="B650" s="2"/>
      <c r="C650" s="2"/>
      <c r="D650" s="2"/>
      <c r="E650" s="2"/>
      <c r="F650" s="2"/>
      <c r="G650" s="2"/>
    </row>
    <row r="651" spans="2:7" ht="14.25" customHeight="1" x14ac:dyDescent="0.2">
      <c r="B651" s="2"/>
      <c r="C651" s="2"/>
      <c r="D651" s="2"/>
      <c r="E651" s="2"/>
      <c r="F651" s="2"/>
      <c r="G651" s="2"/>
    </row>
    <row r="652" spans="2:7" ht="14.25" customHeight="1" x14ac:dyDescent="0.2">
      <c r="B652" s="2"/>
      <c r="C652" s="2"/>
      <c r="D652" s="2"/>
      <c r="E652" s="2"/>
      <c r="F652" s="2"/>
      <c r="G652" s="2"/>
    </row>
    <row r="653" spans="2:7" ht="14.25" customHeight="1" x14ac:dyDescent="0.2">
      <c r="B653" s="2"/>
      <c r="C653" s="2"/>
      <c r="D653" s="2"/>
      <c r="E653" s="2"/>
      <c r="F653" s="2"/>
      <c r="G653" s="2"/>
    </row>
    <row r="654" spans="2:7" ht="14.25" customHeight="1" x14ac:dyDescent="0.2">
      <c r="B654" s="2"/>
      <c r="C654" s="2"/>
      <c r="D654" s="2"/>
      <c r="E654" s="2"/>
      <c r="F654" s="2"/>
      <c r="G654" s="2"/>
    </row>
    <row r="655" spans="2:7" ht="14.25" customHeight="1" x14ac:dyDescent="0.2">
      <c r="B655" s="2"/>
      <c r="C655" s="2"/>
      <c r="D655" s="2"/>
      <c r="E655" s="2"/>
      <c r="F655" s="2"/>
      <c r="G655" s="2"/>
    </row>
    <row r="656" spans="2:7" ht="14.25" customHeight="1" x14ac:dyDescent="0.2">
      <c r="B656" s="2"/>
      <c r="C656" s="2"/>
      <c r="D656" s="2"/>
      <c r="E656" s="2"/>
      <c r="F656" s="2"/>
      <c r="G656" s="2"/>
    </row>
    <row r="657" spans="2:7" ht="14.25" customHeight="1" x14ac:dyDescent="0.2">
      <c r="B657" s="2"/>
      <c r="C657" s="2"/>
      <c r="D657" s="2"/>
      <c r="E657" s="2"/>
      <c r="F657" s="2"/>
      <c r="G657" s="2"/>
    </row>
    <row r="658" spans="2:7" ht="14.25" customHeight="1" x14ac:dyDescent="0.2">
      <c r="B658" s="2"/>
      <c r="C658" s="2"/>
      <c r="D658" s="2"/>
      <c r="E658" s="2"/>
      <c r="F658" s="2"/>
      <c r="G658" s="2"/>
    </row>
    <row r="659" spans="2:7" ht="14.25" customHeight="1" x14ac:dyDescent="0.2">
      <c r="B659" s="2"/>
      <c r="C659" s="2"/>
      <c r="D659" s="2"/>
      <c r="E659" s="2"/>
      <c r="F659" s="2"/>
      <c r="G659" s="2"/>
    </row>
    <row r="660" spans="2:7" ht="14.25" customHeight="1" x14ac:dyDescent="0.2">
      <c r="B660" s="2"/>
      <c r="C660" s="2"/>
      <c r="D660" s="2"/>
      <c r="E660" s="2"/>
      <c r="F660" s="2"/>
      <c r="G660" s="2"/>
    </row>
    <row r="661" spans="2:7" ht="14.25" customHeight="1" x14ac:dyDescent="0.2">
      <c r="B661" s="2"/>
      <c r="C661" s="2"/>
      <c r="D661" s="2"/>
      <c r="E661" s="2"/>
      <c r="F661" s="2"/>
      <c r="G661" s="2"/>
    </row>
    <row r="662" spans="2:7" ht="14.25" customHeight="1" x14ac:dyDescent="0.2">
      <c r="B662" s="2"/>
      <c r="C662" s="2"/>
      <c r="D662" s="2"/>
      <c r="E662" s="2"/>
      <c r="F662" s="2"/>
      <c r="G662" s="2"/>
    </row>
    <row r="663" spans="2:7" ht="14.25" customHeight="1" x14ac:dyDescent="0.2">
      <c r="B663" s="2"/>
      <c r="C663" s="2"/>
      <c r="D663" s="2"/>
      <c r="E663" s="2"/>
      <c r="F663" s="2"/>
      <c r="G663" s="2"/>
    </row>
    <row r="664" spans="2:7" ht="14.25" customHeight="1" x14ac:dyDescent="0.2">
      <c r="B664" s="2"/>
      <c r="C664" s="2"/>
      <c r="D664" s="2"/>
      <c r="E664" s="2"/>
      <c r="F664" s="2"/>
      <c r="G664" s="2"/>
    </row>
    <row r="665" spans="2:7" ht="14.25" customHeight="1" x14ac:dyDescent="0.2">
      <c r="B665" s="2"/>
      <c r="C665" s="2"/>
      <c r="D665" s="2"/>
      <c r="E665" s="2"/>
      <c r="F665" s="2"/>
      <c r="G665" s="2"/>
    </row>
    <row r="666" spans="2:7" ht="14.25" customHeight="1" x14ac:dyDescent="0.2">
      <c r="B666" s="2"/>
      <c r="C666" s="2"/>
      <c r="D666" s="2"/>
      <c r="E666" s="2"/>
      <c r="F666" s="2"/>
      <c r="G666" s="2"/>
    </row>
    <row r="667" spans="2:7" ht="14.25" customHeight="1" x14ac:dyDescent="0.2">
      <c r="B667" s="2"/>
      <c r="C667" s="2"/>
      <c r="D667" s="2"/>
      <c r="E667" s="2"/>
      <c r="F667" s="2"/>
      <c r="G667" s="2"/>
    </row>
    <row r="668" spans="2:7" ht="14.25" customHeight="1" x14ac:dyDescent="0.2">
      <c r="B668" s="2"/>
      <c r="C668" s="2"/>
      <c r="D668" s="2"/>
      <c r="E668" s="2"/>
      <c r="F668" s="2"/>
      <c r="G668" s="2"/>
    </row>
    <row r="669" spans="2:7" ht="14.25" customHeight="1" x14ac:dyDescent="0.2">
      <c r="B669" s="2"/>
      <c r="C669" s="2"/>
      <c r="D669" s="2"/>
      <c r="E669" s="2"/>
      <c r="F669" s="2"/>
      <c r="G669" s="2"/>
    </row>
    <row r="670" spans="2:7" ht="14.25" customHeight="1" x14ac:dyDescent="0.2">
      <c r="B670" s="2"/>
      <c r="C670" s="2"/>
      <c r="D670" s="2"/>
      <c r="E670" s="2"/>
      <c r="F670" s="2"/>
      <c r="G670" s="2"/>
    </row>
    <row r="671" spans="2:7" ht="14.25" customHeight="1" x14ac:dyDescent="0.2">
      <c r="B671" s="2"/>
      <c r="C671" s="2"/>
      <c r="D671" s="2"/>
      <c r="E671" s="2"/>
      <c r="F671" s="2"/>
      <c r="G671" s="2"/>
    </row>
    <row r="672" spans="2:7" ht="14.25" customHeight="1" x14ac:dyDescent="0.2">
      <c r="B672" s="2"/>
      <c r="C672" s="2"/>
      <c r="D672" s="2"/>
      <c r="E672" s="2"/>
      <c r="F672" s="2"/>
      <c r="G672" s="2"/>
    </row>
    <row r="673" spans="2:7" ht="14.25" customHeight="1" x14ac:dyDescent="0.2">
      <c r="B673" s="2"/>
      <c r="C673" s="2"/>
      <c r="D673" s="2"/>
      <c r="E673" s="2"/>
      <c r="F673" s="2"/>
      <c r="G673" s="2"/>
    </row>
    <row r="674" spans="2:7" ht="14.25" customHeight="1" x14ac:dyDescent="0.2">
      <c r="B674" s="2"/>
      <c r="C674" s="2"/>
      <c r="D674" s="2"/>
      <c r="E674" s="2"/>
      <c r="F674" s="2"/>
      <c r="G674" s="2"/>
    </row>
    <row r="675" spans="2:7" ht="14.25" customHeight="1" x14ac:dyDescent="0.2">
      <c r="B675" s="2"/>
      <c r="C675" s="2"/>
      <c r="D675" s="2"/>
      <c r="E675" s="2"/>
      <c r="F675" s="2"/>
      <c r="G675" s="2"/>
    </row>
    <row r="676" spans="2:7" ht="14.25" customHeight="1" x14ac:dyDescent="0.2">
      <c r="B676" s="2"/>
      <c r="C676" s="2"/>
      <c r="D676" s="2"/>
      <c r="E676" s="2"/>
      <c r="F676" s="2"/>
      <c r="G676" s="2"/>
    </row>
    <row r="677" spans="2:7" ht="14.25" customHeight="1" x14ac:dyDescent="0.2">
      <c r="B677" s="2"/>
      <c r="C677" s="2"/>
      <c r="D677" s="2"/>
      <c r="E677" s="2"/>
      <c r="F677" s="2"/>
      <c r="G677" s="2"/>
    </row>
    <row r="678" spans="2:7" ht="14.25" customHeight="1" x14ac:dyDescent="0.2">
      <c r="B678" s="2"/>
      <c r="C678" s="2"/>
      <c r="D678" s="2"/>
      <c r="E678" s="2"/>
      <c r="F678" s="2"/>
      <c r="G678" s="2"/>
    </row>
    <row r="679" spans="2:7" ht="14.25" customHeight="1" x14ac:dyDescent="0.2">
      <c r="B679" s="2"/>
      <c r="C679" s="2"/>
      <c r="D679" s="2"/>
      <c r="E679" s="2"/>
      <c r="F679" s="2"/>
      <c r="G679" s="2"/>
    </row>
    <row r="680" spans="2:7" ht="14.25" customHeight="1" x14ac:dyDescent="0.2">
      <c r="B680" s="2"/>
      <c r="C680" s="2"/>
      <c r="D680" s="2"/>
      <c r="E680" s="2"/>
      <c r="F680" s="2"/>
      <c r="G680" s="2"/>
    </row>
    <row r="681" spans="2:7" ht="14.25" customHeight="1" x14ac:dyDescent="0.2">
      <c r="B681" s="2"/>
      <c r="C681" s="2"/>
      <c r="D681" s="2"/>
      <c r="E681" s="2"/>
      <c r="F681" s="2"/>
      <c r="G681" s="2"/>
    </row>
    <row r="682" spans="2:7" ht="14.25" customHeight="1" x14ac:dyDescent="0.2">
      <c r="B682" s="2"/>
      <c r="C682" s="2"/>
      <c r="D682" s="2"/>
      <c r="E682" s="2"/>
      <c r="F682" s="2"/>
      <c r="G682" s="2"/>
    </row>
    <row r="683" spans="2:7" ht="14.25" customHeight="1" x14ac:dyDescent="0.2">
      <c r="B683" s="2"/>
      <c r="C683" s="2"/>
      <c r="D683" s="2"/>
      <c r="E683" s="2"/>
      <c r="F683" s="2"/>
      <c r="G683" s="2"/>
    </row>
    <row r="684" spans="2:7" ht="14.25" customHeight="1" x14ac:dyDescent="0.2">
      <c r="B684" s="2"/>
      <c r="C684" s="2"/>
      <c r="D684" s="2"/>
      <c r="E684" s="2"/>
      <c r="F684" s="2"/>
      <c r="G684" s="2"/>
    </row>
    <row r="685" spans="2:7" ht="14.25" customHeight="1" x14ac:dyDescent="0.2">
      <c r="B685" s="2"/>
      <c r="C685" s="2"/>
      <c r="D685" s="2"/>
      <c r="E685" s="2"/>
      <c r="F685" s="2"/>
      <c r="G685" s="2"/>
    </row>
    <row r="686" spans="2:7" ht="14.25" customHeight="1" x14ac:dyDescent="0.2">
      <c r="B686" s="2"/>
      <c r="C686" s="2"/>
      <c r="D686" s="2"/>
      <c r="E686" s="2"/>
      <c r="F686" s="2"/>
      <c r="G686" s="2"/>
    </row>
    <row r="687" spans="2:7" ht="14.25" customHeight="1" x14ac:dyDescent="0.2">
      <c r="B687" s="2"/>
      <c r="C687" s="2"/>
      <c r="D687" s="2"/>
      <c r="E687" s="2"/>
      <c r="F687" s="2"/>
      <c r="G687" s="2"/>
    </row>
    <row r="688" spans="2:7" ht="14.25" customHeight="1" x14ac:dyDescent="0.2">
      <c r="B688" s="2"/>
      <c r="C688" s="2"/>
      <c r="D688" s="2"/>
      <c r="E688" s="2"/>
      <c r="F688" s="2"/>
      <c r="G688" s="2"/>
    </row>
    <row r="689" spans="2:7" ht="14.25" customHeight="1" x14ac:dyDescent="0.2">
      <c r="B689" s="2"/>
      <c r="C689" s="2"/>
      <c r="D689" s="2"/>
      <c r="E689" s="2"/>
      <c r="F689" s="2"/>
      <c r="G689" s="2"/>
    </row>
    <row r="690" spans="2:7" ht="14.25" customHeight="1" x14ac:dyDescent="0.2">
      <c r="B690" s="2"/>
      <c r="C690" s="2"/>
      <c r="D690" s="2"/>
      <c r="E690" s="2"/>
      <c r="F690" s="2"/>
      <c r="G690" s="2"/>
    </row>
    <row r="691" spans="2:7" ht="14.25" customHeight="1" x14ac:dyDescent="0.2">
      <c r="B691" s="2"/>
      <c r="C691" s="2"/>
      <c r="D691" s="2"/>
      <c r="E691" s="2"/>
      <c r="F691" s="2"/>
      <c r="G691" s="2"/>
    </row>
    <row r="692" spans="2:7" ht="14.25" customHeight="1" x14ac:dyDescent="0.2">
      <c r="B692" s="2"/>
      <c r="C692" s="2"/>
      <c r="D692" s="2"/>
      <c r="E692" s="2"/>
      <c r="F692" s="2"/>
      <c r="G692" s="2"/>
    </row>
    <row r="693" spans="2:7" ht="14.25" customHeight="1" x14ac:dyDescent="0.2">
      <c r="B693" s="2"/>
      <c r="C693" s="2"/>
      <c r="D693" s="2"/>
      <c r="E693" s="2"/>
      <c r="F693" s="2"/>
      <c r="G693" s="2"/>
    </row>
    <row r="694" spans="2:7" ht="14.25" customHeight="1" x14ac:dyDescent="0.2">
      <c r="B694" s="2"/>
      <c r="C694" s="2"/>
      <c r="D694" s="2"/>
      <c r="E694" s="2"/>
      <c r="F694" s="2"/>
      <c r="G694" s="2"/>
    </row>
    <row r="695" spans="2:7" ht="14.25" customHeight="1" x14ac:dyDescent="0.2">
      <c r="B695" s="2"/>
      <c r="C695" s="2"/>
      <c r="D695" s="2"/>
      <c r="E695" s="2"/>
      <c r="F695" s="2"/>
      <c r="G695" s="2"/>
    </row>
    <row r="696" spans="2:7" ht="14.25" customHeight="1" x14ac:dyDescent="0.2">
      <c r="B696" s="2"/>
      <c r="C696" s="2"/>
      <c r="D696" s="2"/>
      <c r="E696" s="2"/>
      <c r="F696" s="2"/>
      <c r="G696" s="2"/>
    </row>
    <row r="697" spans="2:7" ht="14.25" customHeight="1" x14ac:dyDescent="0.2">
      <c r="B697" s="2"/>
      <c r="C697" s="2"/>
      <c r="D697" s="2"/>
      <c r="E697" s="2"/>
      <c r="F697" s="2"/>
      <c r="G697" s="2"/>
    </row>
    <row r="698" spans="2:7" ht="14.25" customHeight="1" x14ac:dyDescent="0.2">
      <c r="B698" s="2"/>
      <c r="C698" s="2"/>
      <c r="D698" s="2"/>
      <c r="E698" s="2"/>
      <c r="F698" s="2"/>
      <c r="G698" s="2"/>
    </row>
    <row r="699" spans="2:7" ht="14.25" customHeight="1" x14ac:dyDescent="0.2">
      <c r="B699" s="2"/>
      <c r="C699" s="2"/>
      <c r="D699" s="2"/>
      <c r="E699" s="2"/>
      <c r="F699" s="2"/>
      <c r="G699" s="2"/>
    </row>
    <row r="700" spans="2:7" ht="14.25" customHeight="1" x14ac:dyDescent="0.2">
      <c r="B700" s="2"/>
      <c r="C700" s="2"/>
      <c r="D700" s="2"/>
      <c r="E700" s="2"/>
      <c r="F700" s="2"/>
      <c r="G700" s="2"/>
    </row>
    <row r="701" spans="2:7" ht="14.25" customHeight="1" x14ac:dyDescent="0.2">
      <c r="B701" s="2"/>
      <c r="C701" s="2"/>
      <c r="D701" s="2"/>
      <c r="E701" s="2"/>
      <c r="F701" s="2"/>
      <c r="G701" s="2"/>
    </row>
    <row r="702" spans="2:7" ht="14.25" customHeight="1" x14ac:dyDescent="0.2">
      <c r="B702" s="2"/>
      <c r="C702" s="2"/>
      <c r="D702" s="2"/>
      <c r="E702" s="2"/>
      <c r="F702" s="2"/>
      <c r="G702" s="2"/>
    </row>
    <row r="703" spans="2:7" ht="14.25" customHeight="1" x14ac:dyDescent="0.2">
      <c r="B703" s="2"/>
      <c r="C703" s="2"/>
      <c r="D703" s="2"/>
      <c r="E703" s="2"/>
      <c r="F703" s="2"/>
      <c r="G703" s="2"/>
    </row>
    <row r="704" spans="2:7" ht="14.25" customHeight="1" x14ac:dyDescent="0.2">
      <c r="B704" s="2"/>
      <c r="C704" s="2"/>
      <c r="D704" s="2"/>
      <c r="E704" s="2"/>
      <c r="F704" s="2"/>
      <c r="G704" s="2"/>
    </row>
    <row r="705" spans="2:7" ht="14.25" customHeight="1" x14ac:dyDescent="0.2">
      <c r="B705" s="2"/>
      <c r="C705" s="2"/>
      <c r="D705" s="2"/>
      <c r="E705" s="2"/>
      <c r="F705" s="2"/>
      <c r="G705" s="2"/>
    </row>
    <row r="706" spans="2:7" ht="14.25" customHeight="1" x14ac:dyDescent="0.2">
      <c r="B706" s="2"/>
      <c r="C706" s="2"/>
      <c r="D706" s="2"/>
      <c r="E706" s="2"/>
      <c r="F706" s="2"/>
      <c r="G706" s="2"/>
    </row>
    <row r="707" spans="2:7" ht="14.25" customHeight="1" x14ac:dyDescent="0.2">
      <c r="B707" s="2"/>
      <c r="C707" s="2"/>
      <c r="D707" s="2"/>
      <c r="E707" s="2"/>
      <c r="F707" s="2"/>
      <c r="G707" s="2"/>
    </row>
    <row r="708" spans="2:7" ht="14.25" customHeight="1" x14ac:dyDescent="0.2">
      <c r="B708" s="2"/>
      <c r="C708" s="2"/>
      <c r="D708" s="2"/>
      <c r="E708" s="2"/>
      <c r="F708" s="2"/>
      <c r="G708" s="2"/>
    </row>
    <row r="709" spans="2:7" ht="14.25" customHeight="1" x14ac:dyDescent="0.2">
      <c r="B709" s="2"/>
      <c r="C709" s="2"/>
      <c r="D709" s="2"/>
      <c r="E709" s="2"/>
      <c r="F709" s="2"/>
      <c r="G709" s="2"/>
    </row>
    <row r="710" spans="2:7" ht="14.25" customHeight="1" x14ac:dyDescent="0.2">
      <c r="B710" s="2"/>
      <c r="C710" s="2"/>
      <c r="D710" s="2"/>
      <c r="E710" s="2"/>
      <c r="F710" s="2"/>
      <c r="G710" s="2"/>
    </row>
    <row r="711" spans="2:7" ht="14.25" customHeight="1" x14ac:dyDescent="0.2">
      <c r="B711" s="2"/>
      <c r="C711" s="2"/>
      <c r="D711" s="2"/>
      <c r="E711" s="2"/>
      <c r="F711" s="2"/>
      <c r="G711" s="2"/>
    </row>
    <row r="712" spans="2:7" ht="14.25" customHeight="1" x14ac:dyDescent="0.2">
      <c r="B712" s="2"/>
      <c r="C712" s="2"/>
      <c r="D712" s="2"/>
      <c r="E712" s="2"/>
      <c r="F712" s="2"/>
      <c r="G712" s="2"/>
    </row>
    <row r="713" spans="2:7" ht="14.25" customHeight="1" x14ac:dyDescent="0.2">
      <c r="B713" s="2"/>
      <c r="C713" s="2"/>
      <c r="D713" s="2"/>
      <c r="E713" s="2"/>
      <c r="F713" s="2"/>
      <c r="G713" s="2"/>
    </row>
    <row r="714" spans="2:7" ht="14.25" customHeight="1" x14ac:dyDescent="0.2">
      <c r="B714" s="2"/>
      <c r="C714" s="2"/>
      <c r="D714" s="2"/>
      <c r="E714" s="2"/>
      <c r="F714" s="2"/>
      <c r="G714" s="2"/>
    </row>
    <row r="715" spans="2:7" ht="14.25" customHeight="1" x14ac:dyDescent="0.2">
      <c r="B715" s="2"/>
      <c r="C715" s="2"/>
      <c r="D715" s="2"/>
      <c r="E715" s="2"/>
      <c r="F715" s="2"/>
      <c r="G715" s="2"/>
    </row>
    <row r="716" spans="2:7" ht="14.25" customHeight="1" x14ac:dyDescent="0.2">
      <c r="B716" s="2"/>
      <c r="C716" s="2"/>
      <c r="D716" s="2"/>
      <c r="E716" s="2"/>
      <c r="F716" s="2"/>
      <c r="G716" s="2"/>
    </row>
    <row r="717" spans="2:7" ht="14.25" customHeight="1" x14ac:dyDescent="0.2">
      <c r="B717" s="2"/>
      <c r="C717" s="2"/>
      <c r="D717" s="2"/>
      <c r="E717" s="2"/>
      <c r="F717" s="2"/>
      <c r="G717" s="2"/>
    </row>
    <row r="718" spans="2:7" ht="14.25" customHeight="1" x14ac:dyDescent="0.2">
      <c r="B718" s="2"/>
      <c r="C718" s="2"/>
      <c r="D718" s="2"/>
      <c r="E718" s="2"/>
      <c r="F718" s="2"/>
      <c r="G718" s="2"/>
    </row>
    <row r="719" spans="2:7" ht="14.25" customHeight="1" x14ac:dyDescent="0.2">
      <c r="B719" s="2"/>
      <c r="C719" s="2"/>
      <c r="D719" s="2"/>
      <c r="E719" s="2"/>
      <c r="F719" s="2"/>
      <c r="G719" s="2"/>
    </row>
    <row r="720" spans="2:7" ht="14.25" customHeight="1" x14ac:dyDescent="0.2">
      <c r="B720" s="2"/>
      <c r="C720" s="2"/>
      <c r="D720" s="2"/>
      <c r="E720" s="2"/>
      <c r="F720" s="2"/>
      <c r="G720" s="2"/>
    </row>
    <row r="721" spans="2:7" ht="14.25" customHeight="1" x14ac:dyDescent="0.2">
      <c r="B721" s="2"/>
      <c r="C721" s="2"/>
      <c r="D721" s="2"/>
      <c r="E721" s="2"/>
      <c r="F721" s="2"/>
      <c r="G721" s="2"/>
    </row>
    <row r="722" spans="2:7" ht="14.25" customHeight="1" x14ac:dyDescent="0.2">
      <c r="B722" s="2"/>
      <c r="C722" s="2"/>
      <c r="D722" s="2"/>
      <c r="E722" s="2"/>
      <c r="F722" s="2"/>
      <c r="G722" s="2"/>
    </row>
    <row r="723" spans="2:7" ht="14.25" customHeight="1" x14ac:dyDescent="0.2">
      <c r="B723" s="2"/>
      <c r="C723" s="2"/>
      <c r="D723" s="2"/>
      <c r="E723" s="2"/>
      <c r="F723" s="2"/>
      <c r="G723" s="2"/>
    </row>
    <row r="724" spans="2:7" ht="14.25" customHeight="1" x14ac:dyDescent="0.2">
      <c r="B724" s="2"/>
      <c r="C724" s="2"/>
      <c r="D724" s="2"/>
      <c r="E724" s="2"/>
      <c r="F724" s="2"/>
      <c r="G724" s="2"/>
    </row>
    <row r="725" spans="2:7" ht="14.25" customHeight="1" x14ac:dyDescent="0.2">
      <c r="B725" s="2"/>
      <c r="C725" s="2"/>
      <c r="D725" s="2"/>
      <c r="E725" s="2"/>
      <c r="F725" s="2"/>
      <c r="G725" s="2"/>
    </row>
    <row r="726" spans="2:7" ht="14.25" customHeight="1" x14ac:dyDescent="0.2">
      <c r="B726" s="2"/>
      <c r="C726" s="2"/>
      <c r="D726" s="2"/>
      <c r="E726" s="2"/>
      <c r="F726" s="2"/>
      <c r="G726" s="2"/>
    </row>
    <row r="727" spans="2:7" ht="14.25" customHeight="1" x14ac:dyDescent="0.2">
      <c r="B727" s="2"/>
      <c r="C727" s="2"/>
      <c r="D727" s="2"/>
      <c r="E727" s="2"/>
      <c r="F727" s="2"/>
      <c r="G727" s="2"/>
    </row>
    <row r="728" spans="2:7" ht="14.25" customHeight="1" x14ac:dyDescent="0.2">
      <c r="B728" s="2"/>
      <c r="C728" s="2"/>
      <c r="D728" s="2"/>
      <c r="E728" s="2"/>
      <c r="F728" s="2"/>
      <c r="G728" s="2"/>
    </row>
    <row r="729" spans="2:7" ht="14.25" customHeight="1" x14ac:dyDescent="0.2">
      <c r="B729" s="2"/>
      <c r="C729" s="2"/>
      <c r="D729" s="2"/>
      <c r="E729" s="2"/>
      <c r="F729" s="2"/>
      <c r="G729" s="2"/>
    </row>
    <row r="730" spans="2:7" ht="14.25" customHeight="1" x14ac:dyDescent="0.2">
      <c r="B730" s="2"/>
      <c r="C730" s="2"/>
      <c r="D730" s="2"/>
      <c r="E730" s="2"/>
      <c r="F730" s="2"/>
      <c r="G730" s="2"/>
    </row>
    <row r="731" spans="2:7" ht="14.25" customHeight="1" x14ac:dyDescent="0.2">
      <c r="B731" s="2"/>
      <c r="C731" s="2"/>
      <c r="D731" s="2"/>
      <c r="E731" s="2"/>
      <c r="F731" s="2"/>
      <c r="G731" s="2"/>
    </row>
    <row r="732" spans="2:7" ht="14.25" customHeight="1" x14ac:dyDescent="0.2">
      <c r="B732" s="2"/>
      <c r="C732" s="2"/>
      <c r="D732" s="2"/>
      <c r="E732" s="2"/>
      <c r="F732" s="2"/>
      <c r="G732" s="2"/>
    </row>
    <row r="733" spans="2:7" ht="14.25" customHeight="1" x14ac:dyDescent="0.2">
      <c r="B733" s="2"/>
      <c r="C733" s="2"/>
      <c r="D733" s="2"/>
      <c r="E733" s="2"/>
      <c r="F733" s="2"/>
      <c r="G733" s="2"/>
    </row>
    <row r="734" spans="2:7" ht="14.25" customHeight="1" x14ac:dyDescent="0.2">
      <c r="B734" s="2"/>
      <c r="C734" s="2"/>
      <c r="D734" s="2"/>
      <c r="E734" s="2"/>
      <c r="F734" s="2"/>
      <c r="G734" s="2"/>
    </row>
    <row r="735" spans="2:7" ht="14.25" customHeight="1" x14ac:dyDescent="0.2">
      <c r="B735" s="2"/>
      <c r="C735" s="2"/>
      <c r="D735" s="2"/>
      <c r="E735" s="2"/>
      <c r="F735" s="2"/>
      <c r="G735" s="2"/>
    </row>
    <row r="736" spans="2:7" ht="14.25" customHeight="1" x14ac:dyDescent="0.2">
      <c r="B736" s="2"/>
      <c r="C736" s="2"/>
      <c r="D736" s="2"/>
      <c r="E736" s="2"/>
      <c r="F736" s="2"/>
      <c r="G736" s="2"/>
    </row>
    <row r="737" spans="2:7" ht="14.25" customHeight="1" x14ac:dyDescent="0.2">
      <c r="B737" s="2"/>
      <c r="C737" s="2"/>
      <c r="D737" s="2"/>
      <c r="E737" s="2"/>
      <c r="F737" s="2"/>
      <c r="G737" s="2"/>
    </row>
    <row r="738" spans="2:7" ht="14.25" customHeight="1" x14ac:dyDescent="0.2">
      <c r="B738" s="2"/>
      <c r="C738" s="2"/>
      <c r="D738" s="2"/>
      <c r="E738" s="2"/>
      <c r="F738" s="2"/>
      <c r="G738" s="2"/>
    </row>
    <row r="739" spans="2:7" ht="14.25" customHeight="1" x14ac:dyDescent="0.2">
      <c r="B739" s="2"/>
      <c r="C739" s="2"/>
      <c r="D739" s="2"/>
      <c r="E739" s="2"/>
      <c r="F739" s="2"/>
      <c r="G739" s="2"/>
    </row>
    <row r="740" spans="2:7" ht="14.25" customHeight="1" x14ac:dyDescent="0.2">
      <c r="B740" s="2"/>
      <c r="C740" s="2"/>
      <c r="D740" s="2"/>
      <c r="E740" s="2"/>
      <c r="F740" s="2"/>
      <c r="G740" s="2"/>
    </row>
    <row r="741" spans="2:7" ht="14.25" customHeight="1" x14ac:dyDescent="0.2">
      <c r="B741" s="2"/>
      <c r="C741" s="2"/>
      <c r="D741" s="2"/>
      <c r="E741" s="2"/>
      <c r="F741" s="2"/>
      <c r="G741" s="2"/>
    </row>
    <row r="742" spans="2:7" ht="14.25" customHeight="1" x14ac:dyDescent="0.2">
      <c r="B742" s="2"/>
      <c r="C742" s="2"/>
      <c r="D742" s="2"/>
      <c r="E742" s="2"/>
      <c r="F742" s="2"/>
      <c r="G742" s="2"/>
    </row>
    <row r="743" spans="2:7" ht="14.25" customHeight="1" x14ac:dyDescent="0.2">
      <c r="B743" s="2"/>
      <c r="C743" s="2"/>
      <c r="D743" s="2"/>
      <c r="E743" s="2"/>
      <c r="F743" s="2"/>
      <c r="G743" s="2"/>
    </row>
    <row r="744" spans="2:7" ht="14.25" customHeight="1" x14ac:dyDescent="0.2">
      <c r="B744" s="2"/>
      <c r="C744" s="2"/>
      <c r="D744" s="2"/>
      <c r="E744" s="2"/>
      <c r="F744" s="2"/>
      <c r="G744" s="2"/>
    </row>
    <row r="745" spans="2:7" ht="14.25" customHeight="1" x14ac:dyDescent="0.2">
      <c r="B745" s="2"/>
      <c r="C745" s="2"/>
      <c r="D745" s="2"/>
      <c r="E745" s="2"/>
      <c r="F745" s="2"/>
      <c r="G745" s="2"/>
    </row>
    <row r="746" spans="2:7" ht="14.25" customHeight="1" x14ac:dyDescent="0.2">
      <c r="B746" s="2"/>
      <c r="C746" s="2"/>
      <c r="D746" s="2"/>
      <c r="E746" s="2"/>
      <c r="F746" s="2"/>
      <c r="G746" s="2"/>
    </row>
    <row r="747" spans="2:7" ht="14.25" customHeight="1" x14ac:dyDescent="0.2">
      <c r="B747" s="2"/>
      <c r="C747" s="2"/>
      <c r="D747" s="2"/>
      <c r="E747" s="2"/>
      <c r="F747" s="2"/>
      <c r="G747" s="2"/>
    </row>
    <row r="748" spans="2:7" ht="14.25" customHeight="1" x14ac:dyDescent="0.2">
      <c r="B748" s="2"/>
      <c r="C748" s="2"/>
      <c r="D748" s="2"/>
      <c r="E748" s="2"/>
      <c r="F748" s="2"/>
      <c r="G748" s="2"/>
    </row>
    <row r="749" spans="2:7" ht="14.25" customHeight="1" x14ac:dyDescent="0.2">
      <c r="B749" s="2"/>
      <c r="C749" s="2"/>
      <c r="D749" s="2"/>
      <c r="E749" s="2"/>
      <c r="F749" s="2"/>
      <c r="G749" s="2"/>
    </row>
    <row r="750" spans="2:7" ht="14.25" customHeight="1" x14ac:dyDescent="0.2">
      <c r="B750" s="2"/>
      <c r="C750" s="2"/>
      <c r="D750" s="2"/>
      <c r="E750" s="2"/>
      <c r="F750" s="2"/>
      <c r="G750" s="2"/>
    </row>
    <row r="751" spans="2:7" ht="14.25" customHeight="1" x14ac:dyDescent="0.2">
      <c r="B751" s="2"/>
      <c r="C751" s="2"/>
      <c r="D751" s="2"/>
      <c r="E751" s="2"/>
      <c r="F751" s="2"/>
      <c r="G751" s="2"/>
    </row>
    <row r="752" spans="2:7" ht="14.25" customHeight="1" x14ac:dyDescent="0.2">
      <c r="B752" s="2"/>
      <c r="C752" s="2"/>
      <c r="D752" s="2"/>
      <c r="E752" s="2"/>
      <c r="F752" s="2"/>
      <c r="G752" s="2"/>
    </row>
    <row r="753" spans="2:7" ht="14.25" customHeight="1" x14ac:dyDescent="0.2">
      <c r="B753" s="2"/>
      <c r="C753" s="2"/>
      <c r="D753" s="2"/>
      <c r="E753" s="2"/>
      <c r="F753" s="2"/>
      <c r="G753" s="2"/>
    </row>
    <row r="754" spans="2:7" ht="14.25" customHeight="1" x14ac:dyDescent="0.2">
      <c r="B754" s="2"/>
      <c r="C754" s="2"/>
      <c r="D754" s="2"/>
      <c r="E754" s="2"/>
      <c r="F754" s="2"/>
      <c r="G754" s="2"/>
    </row>
    <row r="755" spans="2:7" ht="14.25" customHeight="1" x14ac:dyDescent="0.2">
      <c r="B755" s="2"/>
      <c r="C755" s="2"/>
      <c r="D755" s="2"/>
      <c r="E755" s="2"/>
      <c r="F755" s="2"/>
      <c r="G755" s="2"/>
    </row>
    <row r="756" spans="2:7" ht="14.25" customHeight="1" x14ac:dyDescent="0.2">
      <c r="B756" s="2"/>
      <c r="C756" s="2"/>
      <c r="D756" s="2"/>
      <c r="E756" s="2"/>
      <c r="F756" s="2"/>
      <c r="G756" s="2"/>
    </row>
    <row r="757" spans="2:7" ht="14.25" customHeight="1" x14ac:dyDescent="0.2">
      <c r="B757" s="2"/>
      <c r="C757" s="2"/>
      <c r="D757" s="2"/>
      <c r="E757" s="2"/>
      <c r="F757" s="2"/>
      <c r="G757" s="2"/>
    </row>
    <row r="758" spans="2:7" ht="14.25" customHeight="1" x14ac:dyDescent="0.2">
      <c r="B758" s="2"/>
      <c r="C758" s="2"/>
      <c r="D758" s="2"/>
      <c r="E758" s="2"/>
      <c r="F758" s="2"/>
      <c r="G758" s="2"/>
    </row>
    <row r="759" spans="2:7" ht="14.25" customHeight="1" x14ac:dyDescent="0.2">
      <c r="B759" s="2"/>
      <c r="C759" s="2"/>
      <c r="D759" s="2"/>
      <c r="E759" s="2"/>
      <c r="F759" s="2"/>
      <c r="G759" s="2"/>
    </row>
    <row r="760" spans="2:7" ht="14.25" customHeight="1" x14ac:dyDescent="0.2">
      <c r="B760" s="2"/>
      <c r="C760" s="2"/>
      <c r="D760" s="2"/>
      <c r="E760" s="2"/>
      <c r="F760" s="2"/>
      <c r="G760" s="2"/>
    </row>
    <row r="761" spans="2:7" ht="14.25" customHeight="1" x14ac:dyDescent="0.2">
      <c r="B761" s="2"/>
      <c r="C761" s="2"/>
      <c r="D761" s="2"/>
      <c r="E761" s="2"/>
      <c r="F761" s="2"/>
      <c r="G761" s="2"/>
    </row>
    <row r="762" spans="2:7" ht="14.25" customHeight="1" x14ac:dyDescent="0.2">
      <c r="B762" s="2"/>
      <c r="C762" s="2"/>
      <c r="D762" s="2"/>
      <c r="E762" s="2"/>
      <c r="F762" s="2"/>
      <c r="G762" s="2"/>
    </row>
    <row r="763" spans="2:7" ht="14.25" customHeight="1" x14ac:dyDescent="0.2">
      <c r="B763" s="2"/>
      <c r="C763" s="2"/>
      <c r="D763" s="2"/>
      <c r="E763" s="2"/>
      <c r="F763" s="2"/>
      <c r="G763" s="2"/>
    </row>
    <row r="764" spans="2:7" ht="14.25" customHeight="1" x14ac:dyDescent="0.2">
      <c r="B764" s="2"/>
      <c r="C764" s="2"/>
      <c r="D764" s="2"/>
      <c r="E764" s="2"/>
      <c r="F764" s="2"/>
      <c r="G764" s="2"/>
    </row>
    <row r="765" spans="2:7" ht="14.25" customHeight="1" x14ac:dyDescent="0.2">
      <c r="B765" s="2"/>
      <c r="C765" s="2"/>
      <c r="D765" s="2"/>
      <c r="E765" s="2"/>
      <c r="F765" s="2"/>
      <c r="G765" s="2"/>
    </row>
    <row r="766" spans="2:7" ht="14.25" customHeight="1" x14ac:dyDescent="0.2">
      <c r="B766" s="2"/>
      <c r="C766" s="2"/>
      <c r="D766" s="2"/>
      <c r="E766" s="2"/>
      <c r="F766" s="2"/>
      <c r="G766" s="2"/>
    </row>
    <row r="767" spans="2:7" ht="14.25" customHeight="1" x14ac:dyDescent="0.2">
      <c r="B767" s="2"/>
      <c r="C767" s="2"/>
      <c r="D767" s="2"/>
      <c r="E767" s="2"/>
      <c r="F767" s="2"/>
      <c r="G767" s="2"/>
    </row>
    <row r="768" spans="2:7" ht="14.25" customHeight="1" x14ac:dyDescent="0.2">
      <c r="B768" s="2"/>
      <c r="C768" s="2"/>
      <c r="D768" s="2"/>
      <c r="E768" s="2"/>
      <c r="F768" s="2"/>
      <c r="G768" s="2"/>
    </row>
    <row r="769" spans="2:7" ht="14.25" customHeight="1" x14ac:dyDescent="0.2">
      <c r="B769" s="2"/>
      <c r="C769" s="2"/>
      <c r="D769" s="2"/>
      <c r="E769" s="2"/>
      <c r="F769" s="2"/>
      <c r="G769" s="2"/>
    </row>
    <row r="770" spans="2:7" ht="14.25" customHeight="1" x14ac:dyDescent="0.2">
      <c r="B770" s="2"/>
      <c r="C770" s="2"/>
      <c r="D770" s="2"/>
      <c r="E770" s="2"/>
      <c r="F770" s="2"/>
      <c r="G770" s="2"/>
    </row>
    <row r="771" spans="2:7" ht="14.25" customHeight="1" x14ac:dyDescent="0.2">
      <c r="B771" s="2"/>
      <c r="C771" s="2"/>
      <c r="D771" s="2"/>
      <c r="E771" s="2"/>
      <c r="F771" s="2"/>
      <c r="G771" s="2"/>
    </row>
    <row r="772" spans="2:7" ht="14.25" customHeight="1" x14ac:dyDescent="0.2">
      <c r="B772" s="2"/>
      <c r="C772" s="2"/>
      <c r="D772" s="2"/>
      <c r="E772" s="2"/>
      <c r="F772" s="2"/>
      <c r="G772" s="2"/>
    </row>
    <row r="773" spans="2:7" ht="14.25" customHeight="1" x14ac:dyDescent="0.2">
      <c r="B773" s="2"/>
      <c r="C773" s="2"/>
      <c r="D773" s="2"/>
      <c r="E773" s="2"/>
      <c r="F773" s="2"/>
      <c r="G773" s="2"/>
    </row>
    <row r="774" spans="2:7" ht="14.25" customHeight="1" x14ac:dyDescent="0.2">
      <c r="B774" s="2"/>
      <c r="C774" s="2"/>
      <c r="D774" s="2"/>
      <c r="E774" s="2"/>
      <c r="F774" s="2"/>
      <c r="G774" s="2"/>
    </row>
    <row r="775" spans="2:7" ht="14.25" customHeight="1" x14ac:dyDescent="0.2">
      <c r="B775" s="2"/>
      <c r="C775" s="2"/>
      <c r="D775" s="2"/>
      <c r="E775" s="2"/>
      <c r="F775" s="2"/>
      <c r="G775" s="2"/>
    </row>
    <row r="776" spans="2:7" ht="14.25" customHeight="1" x14ac:dyDescent="0.2">
      <c r="B776" s="2"/>
      <c r="C776" s="2"/>
      <c r="D776" s="2"/>
      <c r="E776" s="2"/>
      <c r="F776" s="2"/>
      <c r="G776" s="2"/>
    </row>
    <row r="777" spans="2:7" ht="14.25" customHeight="1" x14ac:dyDescent="0.2">
      <c r="B777" s="2"/>
      <c r="C777" s="2"/>
      <c r="D777" s="2"/>
      <c r="E777" s="2"/>
      <c r="F777" s="2"/>
      <c r="G777" s="2"/>
    </row>
    <row r="778" spans="2:7" ht="14.25" customHeight="1" x14ac:dyDescent="0.2">
      <c r="B778" s="2"/>
      <c r="C778" s="2"/>
      <c r="D778" s="2"/>
      <c r="E778" s="2"/>
      <c r="F778" s="2"/>
      <c r="G778" s="2"/>
    </row>
    <row r="779" spans="2:7" ht="14.25" customHeight="1" x14ac:dyDescent="0.2">
      <c r="B779" s="2"/>
      <c r="C779" s="2"/>
      <c r="D779" s="2"/>
      <c r="E779" s="2"/>
      <c r="F779" s="2"/>
      <c r="G779" s="2"/>
    </row>
    <row r="780" spans="2:7" ht="14.25" customHeight="1" x14ac:dyDescent="0.2">
      <c r="B780" s="2"/>
      <c r="C780" s="2"/>
      <c r="D780" s="2"/>
      <c r="E780" s="2"/>
      <c r="F780" s="2"/>
      <c r="G780" s="2"/>
    </row>
    <row r="781" spans="2:7" ht="14.25" customHeight="1" x14ac:dyDescent="0.2">
      <c r="B781" s="2"/>
      <c r="C781" s="2"/>
      <c r="D781" s="2"/>
      <c r="E781" s="2"/>
      <c r="F781" s="2"/>
      <c r="G781" s="2"/>
    </row>
    <row r="782" spans="2:7" ht="14.25" customHeight="1" x14ac:dyDescent="0.2">
      <c r="B782" s="2"/>
      <c r="C782" s="2"/>
      <c r="D782" s="2"/>
      <c r="E782" s="2"/>
      <c r="F782" s="2"/>
      <c r="G782" s="2"/>
    </row>
    <row r="783" spans="2:7" ht="14.25" customHeight="1" x14ac:dyDescent="0.2">
      <c r="B783" s="2"/>
      <c r="C783" s="2"/>
      <c r="D783" s="2"/>
      <c r="E783" s="2"/>
      <c r="F783" s="2"/>
      <c r="G783" s="2"/>
    </row>
    <row r="784" spans="2:7" ht="14.25" customHeight="1" x14ac:dyDescent="0.2">
      <c r="B784" s="2"/>
      <c r="C784" s="2"/>
      <c r="D784" s="2"/>
      <c r="E784" s="2"/>
      <c r="F784" s="2"/>
      <c r="G784" s="2"/>
    </row>
    <row r="785" spans="2:7" ht="14.25" customHeight="1" x14ac:dyDescent="0.2">
      <c r="B785" s="2"/>
      <c r="C785" s="2"/>
      <c r="D785" s="2"/>
      <c r="E785" s="2"/>
      <c r="F785" s="2"/>
      <c r="G785" s="2"/>
    </row>
    <row r="786" spans="2:7" ht="14.25" customHeight="1" x14ac:dyDescent="0.2">
      <c r="B786" s="2"/>
      <c r="C786" s="2"/>
      <c r="D786" s="2"/>
      <c r="E786" s="2"/>
      <c r="F786" s="2"/>
      <c r="G786" s="2"/>
    </row>
    <row r="787" spans="2:7" ht="14.25" customHeight="1" x14ac:dyDescent="0.2">
      <c r="B787" s="2"/>
      <c r="C787" s="2"/>
      <c r="D787" s="2"/>
      <c r="E787" s="2"/>
      <c r="F787" s="2"/>
      <c r="G787" s="2"/>
    </row>
    <row r="788" spans="2:7" ht="14.25" customHeight="1" x14ac:dyDescent="0.2">
      <c r="B788" s="2"/>
      <c r="C788" s="2"/>
      <c r="D788" s="2"/>
      <c r="E788" s="2"/>
      <c r="F788" s="2"/>
      <c r="G788" s="2"/>
    </row>
    <row r="789" spans="2:7" ht="14.25" customHeight="1" x14ac:dyDescent="0.2">
      <c r="B789" s="2"/>
      <c r="C789" s="2"/>
      <c r="D789" s="2"/>
      <c r="E789" s="2"/>
      <c r="F789" s="2"/>
      <c r="G789" s="2"/>
    </row>
    <row r="790" spans="2:7" ht="14.25" customHeight="1" x14ac:dyDescent="0.2">
      <c r="B790" s="2"/>
      <c r="C790" s="2"/>
      <c r="D790" s="2"/>
      <c r="E790" s="2"/>
      <c r="F790" s="2"/>
      <c r="G790" s="2"/>
    </row>
    <row r="791" spans="2:7" ht="14.25" customHeight="1" x14ac:dyDescent="0.2">
      <c r="B791" s="2"/>
      <c r="C791" s="2"/>
      <c r="D791" s="2"/>
      <c r="E791" s="2"/>
      <c r="F791" s="2"/>
      <c r="G791" s="2"/>
    </row>
    <row r="792" spans="2:7" ht="14.25" customHeight="1" x14ac:dyDescent="0.2">
      <c r="B792" s="2"/>
      <c r="C792" s="2"/>
      <c r="D792" s="2"/>
      <c r="E792" s="2"/>
      <c r="F792" s="2"/>
      <c r="G792" s="2"/>
    </row>
    <row r="793" spans="2:7" ht="14.25" customHeight="1" x14ac:dyDescent="0.2">
      <c r="B793" s="2"/>
      <c r="C793" s="2"/>
      <c r="D793" s="2"/>
      <c r="E793" s="2"/>
      <c r="F793" s="2"/>
      <c r="G793" s="2"/>
    </row>
    <row r="794" spans="2:7" ht="14.25" customHeight="1" x14ac:dyDescent="0.2">
      <c r="B794" s="2"/>
      <c r="C794" s="2"/>
      <c r="D794" s="2"/>
      <c r="E794" s="2"/>
      <c r="F794" s="2"/>
      <c r="G794" s="2"/>
    </row>
    <row r="795" spans="2:7" ht="14.25" customHeight="1" x14ac:dyDescent="0.2">
      <c r="B795" s="2"/>
      <c r="C795" s="2"/>
      <c r="D795" s="2"/>
      <c r="E795" s="2"/>
      <c r="F795" s="2"/>
      <c r="G795" s="2"/>
    </row>
    <row r="796" spans="2:7" ht="14.25" customHeight="1" x14ac:dyDescent="0.2">
      <c r="B796" s="2"/>
      <c r="C796" s="2"/>
      <c r="D796" s="2"/>
      <c r="E796" s="2"/>
      <c r="F796" s="2"/>
      <c r="G796" s="2"/>
    </row>
    <row r="797" spans="2:7" ht="14.25" customHeight="1" x14ac:dyDescent="0.2">
      <c r="B797" s="2"/>
      <c r="C797" s="2"/>
      <c r="D797" s="2"/>
      <c r="E797" s="2"/>
      <c r="F797" s="2"/>
      <c r="G797" s="2"/>
    </row>
    <row r="798" spans="2:7" ht="14.25" customHeight="1" x14ac:dyDescent="0.2">
      <c r="B798" s="2"/>
      <c r="C798" s="2"/>
      <c r="D798" s="2"/>
      <c r="E798" s="2"/>
      <c r="F798" s="2"/>
      <c r="G798" s="2"/>
    </row>
    <row r="799" spans="2:7" ht="14.25" customHeight="1" x14ac:dyDescent="0.2">
      <c r="B799" s="2"/>
      <c r="C799" s="2"/>
      <c r="D799" s="2"/>
      <c r="E799" s="2"/>
      <c r="F799" s="2"/>
      <c r="G799" s="2"/>
    </row>
    <row r="800" spans="2:7" ht="14.25" customHeight="1" x14ac:dyDescent="0.2">
      <c r="B800" s="2"/>
      <c r="C800" s="2"/>
      <c r="D800" s="2"/>
      <c r="E800" s="2"/>
      <c r="F800" s="2"/>
      <c r="G800" s="2"/>
    </row>
    <row r="801" spans="2:7" ht="14.25" customHeight="1" x14ac:dyDescent="0.2">
      <c r="B801" s="2"/>
      <c r="C801" s="2"/>
      <c r="D801" s="2"/>
      <c r="E801" s="2"/>
      <c r="F801" s="2"/>
      <c r="G801" s="2"/>
    </row>
    <row r="802" spans="2:7" ht="14.25" customHeight="1" x14ac:dyDescent="0.2">
      <c r="B802" s="2"/>
      <c r="C802" s="2"/>
      <c r="D802" s="2"/>
      <c r="E802" s="2"/>
      <c r="F802" s="2"/>
      <c r="G802" s="2"/>
    </row>
    <row r="803" spans="2:7" ht="14.25" customHeight="1" x14ac:dyDescent="0.2">
      <c r="B803" s="2"/>
      <c r="C803" s="2"/>
      <c r="D803" s="2"/>
      <c r="E803" s="2"/>
      <c r="F803" s="2"/>
      <c r="G803" s="2"/>
    </row>
    <row r="804" spans="2:7" ht="14.25" customHeight="1" x14ac:dyDescent="0.2">
      <c r="B804" s="2"/>
      <c r="C804" s="2"/>
      <c r="D804" s="2"/>
      <c r="E804" s="2"/>
      <c r="F804" s="2"/>
      <c r="G804" s="2"/>
    </row>
    <row r="805" spans="2:7" ht="14.25" customHeight="1" x14ac:dyDescent="0.2">
      <c r="B805" s="2"/>
      <c r="C805" s="2"/>
      <c r="D805" s="2"/>
      <c r="E805" s="2"/>
      <c r="F805" s="2"/>
      <c r="G805" s="2"/>
    </row>
    <row r="806" spans="2:7" ht="14.25" customHeight="1" x14ac:dyDescent="0.2">
      <c r="B806" s="2"/>
      <c r="C806" s="2"/>
      <c r="D806" s="2"/>
      <c r="E806" s="2"/>
      <c r="F806" s="2"/>
      <c r="G806" s="2"/>
    </row>
    <row r="807" spans="2:7" ht="14.25" customHeight="1" x14ac:dyDescent="0.2">
      <c r="B807" s="2"/>
      <c r="C807" s="2"/>
      <c r="D807" s="2"/>
      <c r="E807" s="2"/>
      <c r="F807" s="2"/>
      <c r="G807" s="2"/>
    </row>
    <row r="808" spans="2:7" ht="14.25" customHeight="1" x14ac:dyDescent="0.2">
      <c r="B808" s="2"/>
      <c r="C808" s="2"/>
      <c r="D808" s="2"/>
      <c r="E808" s="2"/>
      <c r="F808" s="2"/>
      <c r="G808" s="2"/>
    </row>
    <row r="809" spans="2:7" ht="14.25" customHeight="1" x14ac:dyDescent="0.2">
      <c r="B809" s="2"/>
      <c r="C809" s="2"/>
      <c r="D809" s="2"/>
      <c r="E809" s="2"/>
      <c r="F809" s="2"/>
      <c r="G809" s="2"/>
    </row>
    <row r="810" spans="2:7" ht="14.25" customHeight="1" x14ac:dyDescent="0.2">
      <c r="B810" s="2"/>
      <c r="C810" s="2"/>
      <c r="D810" s="2"/>
      <c r="E810" s="2"/>
      <c r="F810" s="2"/>
      <c r="G810" s="2"/>
    </row>
    <row r="811" spans="2:7" ht="14.25" customHeight="1" x14ac:dyDescent="0.2">
      <c r="B811" s="2"/>
      <c r="C811" s="2"/>
      <c r="D811" s="2"/>
      <c r="E811" s="2"/>
      <c r="F811" s="2"/>
      <c r="G811" s="2"/>
    </row>
    <row r="812" spans="2:7" ht="14.25" customHeight="1" x14ac:dyDescent="0.2">
      <c r="B812" s="2"/>
      <c r="C812" s="2"/>
      <c r="D812" s="2"/>
      <c r="E812" s="2"/>
      <c r="F812" s="2"/>
      <c r="G812" s="2"/>
    </row>
    <row r="813" spans="2:7" ht="14.25" customHeight="1" x14ac:dyDescent="0.2">
      <c r="B813" s="2"/>
      <c r="C813" s="2"/>
      <c r="D813" s="2"/>
      <c r="E813" s="2"/>
      <c r="F813" s="2"/>
      <c r="G813" s="2"/>
    </row>
    <row r="814" spans="2:7" ht="14.25" customHeight="1" x14ac:dyDescent="0.2">
      <c r="B814" s="2"/>
      <c r="C814" s="2"/>
      <c r="D814" s="2"/>
      <c r="E814" s="2"/>
      <c r="F814" s="2"/>
      <c r="G814" s="2"/>
    </row>
    <row r="815" spans="2:7" ht="14.25" customHeight="1" x14ac:dyDescent="0.2">
      <c r="B815" s="2"/>
      <c r="C815" s="2"/>
      <c r="D815" s="2"/>
      <c r="E815" s="2"/>
      <c r="F815" s="2"/>
      <c r="G815" s="2"/>
    </row>
    <row r="816" spans="2:7" ht="14.25" customHeight="1" x14ac:dyDescent="0.2">
      <c r="B816" s="2"/>
      <c r="C816" s="2"/>
      <c r="D816" s="2"/>
      <c r="E816" s="2"/>
      <c r="F816" s="2"/>
      <c r="G816" s="2"/>
    </row>
    <row r="817" spans="2:7" ht="14.25" customHeight="1" x14ac:dyDescent="0.2">
      <c r="B817" s="2"/>
      <c r="C817" s="2"/>
      <c r="D817" s="2"/>
      <c r="E817" s="2"/>
      <c r="F817" s="2"/>
      <c r="G817" s="2"/>
    </row>
    <row r="818" spans="2:7" ht="14.25" customHeight="1" x14ac:dyDescent="0.2">
      <c r="B818" s="2"/>
      <c r="C818" s="2"/>
      <c r="D818" s="2"/>
      <c r="E818" s="2"/>
      <c r="F818" s="2"/>
      <c r="G818" s="2"/>
    </row>
    <row r="819" spans="2:7" ht="14.25" customHeight="1" x14ac:dyDescent="0.2">
      <c r="B819" s="2"/>
      <c r="C819" s="2"/>
      <c r="D819" s="2"/>
      <c r="E819" s="2"/>
      <c r="F819" s="2"/>
      <c r="G819" s="2"/>
    </row>
    <row r="820" spans="2:7" ht="14.25" customHeight="1" x14ac:dyDescent="0.2">
      <c r="B820" s="2"/>
      <c r="C820" s="2"/>
      <c r="D820" s="2"/>
      <c r="E820" s="2"/>
      <c r="F820" s="2"/>
      <c r="G820" s="2"/>
    </row>
    <row r="821" spans="2:7" ht="14.25" customHeight="1" x14ac:dyDescent="0.2">
      <c r="B821" s="2"/>
      <c r="C821" s="2"/>
      <c r="D821" s="2"/>
      <c r="E821" s="2"/>
      <c r="F821" s="2"/>
      <c r="G821" s="2"/>
    </row>
    <row r="822" spans="2:7" ht="14.25" customHeight="1" x14ac:dyDescent="0.2">
      <c r="B822" s="2"/>
      <c r="C822" s="2"/>
      <c r="D822" s="2"/>
      <c r="E822" s="2"/>
      <c r="F822" s="2"/>
      <c r="G822" s="2"/>
    </row>
    <row r="823" spans="2:7" ht="14.25" customHeight="1" x14ac:dyDescent="0.2">
      <c r="B823" s="2"/>
      <c r="C823" s="2"/>
      <c r="D823" s="2"/>
      <c r="E823" s="2"/>
      <c r="F823" s="2"/>
      <c r="G823" s="2"/>
    </row>
    <row r="824" spans="2:7" ht="14.25" customHeight="1" x14ac:dyDescent="0.2">
      <c r="B824" s="2"/>
      <c r="C824" s="2"/>
      <c r="D824" s="2"/>
      <c r="E824" s="2"/>
      <c r="F824" s="2"/>
      <c r="G824" s="2"/>
    </row>
    <row r="825" spans="2:7" ht="14.25" customHeight="1" x14ac:dyDescent="0.2">
      <c r="B825" s="2"/>
      <c r="C825" s="2"/>
      <c r="D825" s="2"/>
      <c r="E825" s="2"/>
      <c r="F825" s="2"/>
      <c r="G825" s="2"/>
    </row>
    <row r="826" spans="2:7" ht="14.25" customHeight="1" x14ac:dyDescent="0.2">
      <c r="B826" s="2"/>
      <c r="C826" s="2"/>
      <c r="D826" s="2"/>
      <c r="E826" s="2"/>
      <c r="F826" s="2"/>
      <c r="G826" s="2"/>
    </row>
    <row r="827" spans="2:7" ht="14.25" customHeight="1" x14ac:dyDescent="0.2">
      <c r="B827" s="2"/>
      <c r="C827" s="2"/>
      <c r="D827" s="2"/>
      <c r="E827" s="2"/>
      <c r="F827" s="2"/>
      <c r="G827" s="2"/>
    </row>
    <row r="828" spans="2:7" ht="14.25" customHeight="1" x14ac:dyDescent="0.2">
      <c r="B828" s="2"/>
      <c r="C828" s="2"/>
      <c r="D828" s="2"/>
      <c r="E828" s="2"/>
      <c r="F828" s="2"/>
      <c r="G828" s="2"/>
    </row>
    <row r="829" spans="2:7" ht="14.25" customHeight="1" x14ac:dyDescent="0.2">
      <c r="B829" s="2"/>
      <c r="C829" s="2"/>
      <c r="D829" s="2"/>
      <c r="E829" s="2"/>
      <c r="F829" s="2"/>
      <c r="G829" s="2"/>
    </row>
    <row r="830" spans="2:7" ht="14.25" customHeight="1" x14ac:dyDescent="0.2">
      <c r="B830" s="2"/>
      <c r="C830" s="2"/>
      <c r="D830" s="2"/>
      <c r="E830" s="2"/>
      <c r="F830" s="2"/>
      <c r="G830" s="2"/>
    </row>
    <row r="831" spans="2:7" ht="14.25" customHeight="1" x14ac:dyDescent="0.2">
      <c r="B831" s="2"/>
      <c r="C831" s="2"/>
      <c r="D831" s="2"/>
      <c r="E831" s="2"/>
      <c r="F831" s="2"/>
      <c r="G831" s="2"/>
    </row>
    <row r="832" spans="2:7" ht="14.25" customHeight="1" x14ac:dyDescent="0.2">
      <c r="B832" s="2"/>
      <c r="C832" s="2"/>
      <c r="D832" s="2"/>
      <c r="E832" s="2"/>
      <c r="F832" s="2"/>
      <c r="G832" s="2"/>
    </row>
    <row r="833" spans="2:7" ht="14.25" customHeight="1" x14ac:dyDescent="0.2">
      <c r="B833" s="2"/>
      <c r="C833" s="2"/>
      <c r="D833" s="2"/>
      <c r="E833" s="2"/>
      <c r="F833" s="2"/>
      <c r="G833" s="2"/>
    </row>
    <row r="834" spans="2:7" ht="14.25" customHeight="1" x14ac:dyDescent="0.2">
      <c r="B834" s="2"/>
      <c r="C834" s="2"/>
      <c r="D834" s="2"/>
      <c r="E834" s="2"/>
      <c r="F834" s="2"/>
      <c r="G834" s="2"/>
    </row>
    <row r="835" spans="2:7" ht="14.25" customHeight="1" x14ac:dyDescent="0.2">
      <c r="B835" s="2"/>
      <c r="C835" s="2"/>
      <c r="D835" s="2"/>
      <c r="E835" s="2"/>
      <c r="F835" s="2"/>
      <c r="G835" s="2"/>
    </row>
    <row r="836" spans="2:7" ht="14.25" customHeight="1" x14ac:dyDescent="0.2">
      <c r="B836" s="2"/>
      <c r="C836" s="2"/>
      <c r="D836" s="2"/>
      <c r="E836" s="2"/>
      <c r="F836" s="2"/>
      <c r="G836" s="2"/>
    </row>
    <row r="837" spans="2:7" ht="14.25" customHeight="1" x14ac:dyDescent="0.2">
      <c r="B837" s="2"/>
      <c r="C837" s="2"/>
      <c r="D837" s="2"/>
      <c r="E837" s="2"/>
      <c r="F837" s="2"/>
      <c r="G837" s="2"/>
    </row>
    <row r="838" spans="2:7" ht="14.25" customHeight="1" x14ac:dyDescent="0.2">
      <c r="B838" s="2"/>
      <c r="C838" s="2"/>
      <c r="D838" s="2"/>
      <c r="E838" s="2"/>
      <c r="F838" s="2"/>
      <c r="G838" s="2"/>
    </row>
    <row r="839" spans="2:7" ht="14.25" customHeight="1" x14ac:dyDescent="0.2">
      <c r="B839" s="2"/>
      <c r="C839" s="2"/>
      <c r="D839" s="2"/>
      <c r="E839" s="2"/>
      <c r="F839" s="2"/>
      <c r="G839" s="2"/>
    </row>
    <row r="840" spans="2:7" ht="14.25" customHeight="1" x14ac:dyDescent="0.2">
      <c r="B840" s="2"/>
      <c r="C840" s="2"/>
      <c r="D840" s="2"/>
      <c r="E840" s="2"/>
      <c r="F840" s="2"/>
      <c r="G840" s="2"/>
    </row>
    <row r="841" spans="2:7" ht="14.25" customHeight="1" x14ac:dyDescent="0.2">
      <c r="B841" s="2"/>
      <c r="C841" s="2"/>
      <c r="D841" s="2"/>
      <c r="E841" s="2"/>
      <c r="F841" s="2"/>
      <c r="G841" s="2"/>
    </row>
    <row r="842" spans="2:7" ht="14.25" customHeight="1" x14ac:dyDescent="0.2">
      <c r="B842" s="2"/>
      <c r="C842" s="2"/>
      <c r="D842" s="2"/>
      <c r="E842" s="2"/>
      <c r="F842" s="2"/>
      <c r="G842" s="2"/>
    </row>
    <row r="843" spans="2:7" ht="14.25" customHeight="1" x14ac:dyDescent="0.2">
      <c r="B843" s="2"/>
      <c r="C843" s="2"/>
      <c r="D843" s="2"/>
      <c r="E843" s="2"/>
      <c r="F843" s="2"/>
      <c r="G843" s="2"/>
    </row>
    <row r="844" spans="2:7" ht="14.25" customHeight="1" x14ac:dyDescent="0.2">
      <c r="B844" s="2"/>
      <c r="C844" s="2"/>
      <c r="D844" s="2"/>
      <c r="E844" s="2"/>
      <c r="F844" s="2"/>
      <c r="G844" s="2"/>
    </row>
    <row r="845" spans="2:7" ht="14.25" customHeight="1" x14ac:dyDescent="0.2">
      <c r="B845" s="2"/>
      <c r="C845" s="2"/>
      <c r="D845" s="2"/>
      <c r="E845" s="2"/>
      <c r="F845" s="2"/>
      <c r="G845" s="2"/>
    </row>
    <row r="846" spans="2:7" ht="14.25" customHeight="1" x14ac:dyDescent="0.2">
      <c r="B846" s="2"/>
      <c r="C846" s="2"/>
      <c r="D846" s="2"/>
      <c r="E846" s="2"/>
      <c r="F846" s="2"/>
      <c r="G846" s="2"/>
    </row>
    <row r="847" spans="2:7" ht="14.25" customHeight="1" x14ac:dyDescent="0.2">
      <c r="B847" s="2"/>
      <c r="C847" s="2"/>
      <c r="D847" s="2"/>
      <c r="E847" s="2"/>
      <c r="F847" s="2"/>
      <c r="G847" s="2"/>
    </row>
    <row r="848" spans="2:7" ht="14.25" customHeight="1" x14ac:dyDescent="0.2">
      <c r="B848" s="2"/>
      <c r="C848" s="2"/>
      <c r="D848" s="2"/>
      <c r="E848" s="2"/>
      <c r="F848" s="2"/>
      <c r="G848" s="2"/>
    </row>
    <row r="849" spans="2:7" ht="14.25" customHeight="1" x14ac:dyDescent="0.2">
      <c r="B849" s="2"/>
      <c r="C849" s="2"/>
      <c r="D849" s="2"/>
      <c r="E849" s="2"/>
      <c r="F849" s="2"/>
      <c r="G849" s="2"/>
    </row>
    <row r="850" spans="2:7" ht="14.25" customHeight="1" x14ac:dyDescent="0.2">
      <c r="B850" s="2"/>
      <c r="C850" s="2"/>
      <c r="D850" s="2"/>
      <c r="E850" s="2"/>
      <c r="F850" s="2"/>
      <c r="G850" s="2"/>
    </row>
    <row r="851" spans="2:7" ht="14.25" customHeight="1" x14ac:dyDescent="0.2">
      <c r="B851" s="2"/>
      <c r="C851" s="2"/>
      <c r="D851" s="2"/>
      <c r="E851" s="2"/>
      <c r="F851" s="2"/>
      <c r="G851" s="2"/>
    </row>
    <row r="852" spans="2:7" ht="14.25" customHeight="1" x14ac:dyDescent="0.2">
      <c r="B852" s="2"/>
      <c r="C852" s="2"/>
      <c r="D852" s="2"/>
      <c r="E852" s="2"/>
      <c r="F852" s="2"/>
      <c r="G852" s="2"/>
    </row>
    <row r="853" spans="2:7" ht="14.25" customHeight="1" x14ac:dyDescent="0.2">
      <c r="B853" s="2"/>
      <c r="C853" s="2"/>
      <c r="D853" s="2"/>
      <c r="E853" s="2"/>
      <c r="F853" s="2"/>
      <c r="G853" s="2"/>
    </row>
    <row r="854" spans="2:7" ht="14.25" customHeight="1" x14ac:dyDescent="0.2">
      <c r="B854" s="2"/>
      <c r="C854" s="2"/>
      <c r="D854" s="2"/>
      <c r="E854" s="2"/>
      <c r="F854" s="2"/>
      <c r="G854" s="2"/>
    </row>
    <row r="855" spans="2:7" ht="14.25" customHeight="1" x14ac:dyDescent="0.2">
      <c r="B855" s="2"/>
      <c r="C855" s="2"/>
      <c r="D855" s="2"/>
      <c r="E855" s="2"/>
      <c r="F855" s="2"/>
      <c r="G855" s="2"/>
    </row>
    <row r="856" spans="2:7" ht="14.25" customHeight="1" x14ac:dyDescent="0.2">
      <c r="B856" s="2"/>
      <c r="C856" s="2"/>
      <c r="D856" s="2"/>
      <c r="E856" s="2"/>
      <c r="F856" s="2"/>
      <c r="G856" s="2"/>
    </row>
    <row r="857" spans="2:7" ht="14.25" customHeight="1" x14ac:dyDescent="0.2">
      <c r="B857" s="2"/>
      <c r="C857" s="2"/>
      <c r="D857" s="2"/>
      <c r="E857" s="2"/>
      <c r="F857" s="2"/>
      <c r="G857" s="2"/>
    </row>
    <row r="858" spans="2:7" ht="14.25" customHeight="1" x14ac:dyDescent="0.2">
      <c r="B858" s="2"/>
      <c r="C858" s="2"/>
      <c r="D858" s="2"/>
      <c r="E858" s="2"/>
      <c r="F858" s="2"/>
      <c r="G858" s="2"/>
    </row>
    <row r="859" spans="2:7" ht="14.25" customHeight="1" x14ac:dyDescent="0.2">
      <c r="B859" s="2"/>
      <c r="C859" s="2"/>
      <c r="D859" s="2"/>
      <c r="E859" s="2"/>
      <c r="F859" s="2"/>
      <c r="G859" s="2"/>
    </row>
    <row r="860" spans="2:7" ht="14.25" customHeight="1" x14ac:dyDescent="0.2">
      <c r="B860" s="2"/>
      <c r="C860" s="2"/>
      <c r="D860" s="2"/>
      <c r="E860" s="2"/>
      <c r="F860" s="2"/>
      <c r="G860" s="2"/>
    </row>
    <row r="861" spans="2:7" ht="14.25" customHeight="1" x14ac:dyDescent="0.2">
      <c r="B861" s="2"/>
      <c r="C861" s="2"/>
      <c r="D861" s="2"/>
      <c r="E861" s="2"/>
      <c r="F861" s="2"/>
      <c r="G861" s="2"/>
    </row>
    <row r="862" spans="2:7" ht="14.25" customHeight="1" x14ac:dyDescent="0.2">
      <c r="B862" s="2"/>
      <c r="C862" s="2"/>
      <c r="D862" s="2"/>
      <c r="E862" s="2"/>
      <c r="F862" s="2"/>
      <c r="G862" s="2"/>
    </row>
    <row r="863" spans="2:7" ht="14.25" customHeight="1" x14ac:dyDescent="0.2">
      <c r="B863" s="2"/>
      <c r="C863" s="2"/>
      <c r="D863" s="2"/>
      <c r="E863" s="2"/>
      <c r="F863" s="2"/>
      <c r="G863" s="2"/>
    </row>
    <row r="864" spans="2:7" ht="14.25" customHeight="1" x14ac:dyDescent="0.2">
      <c r="B864" s="2"/>
      <c r="C864" s="2"/>
      <c r="D864" s="2"/>
      <c r="E864" s="2"/>
      <c r="F864" s="2"/>
      <c r="G864" s="2"/>
    </row>
    <row r="865" spans="2:7" ht="14.25" customHeight="1" x14ac:dyDescent="0.2">
      <c r="B865" s="2"/>
      <c r="C865" s="2"/>
      <c r="D865" s="2"/>
      <c r="E865" s="2"/>
      <c r="F865" s="2"/>
      <c r="G865" s="2"/>
    </row>
    <row r="866" spans="2:7" ht="14.25" customHeight="1" x14ac:dyDescent="0.2">
      <c r="B866" s="2"/>
      <c r="C866" s="2"/>
      <c r="D866" s="2"/>
      <c r="E866" s="2"/>
      <c r="F866" s="2"/>
      <c r="G866" s="2"/>
    </row>
    <row r="867" spans="2:7" ht="14.25" customHeight="1" x14ac:dyDescent="0.2">
      <c r="B867" s="2"/>
      <c r="C867" s="2"/>
      <c r="D867" s="2"/>
      <c r="E867" s="2"/>
      <c r="F867" s="2"/>
      <c r="G867" s="2"/>
    </row>
    <row r="868" spans="2:7" ht="14.25" customHeight="1" x14ac:dyDescent="0.2">
      <c r="B868" s="2"/>
      <c r="C868" s="2"/>
      <c r="D868" s="2"/>
      <c r="E868" s="2"/>
      <c r="F868" s="2"/>
      <c r="G868" s="2"/>
    </row>
    <row r="869" spans="2:7" ht="14.25" customHeight="1" x14ac:dyDescent="0.2">
      <c r="B869" s="2"/>
      <c r="C869" s="2"/>
      <c r="D869" s="2"/>
      <c r="E869" s="2"/>
      <c r="F869" s="2"/>
      <c r="G869" s="2"/>
    </row>
    <row r="870" spans="2:7" ht="14.25" customHeight="1" x14ac:dyDescent="0.2">
      <c r="B870" s="2"/>
      <c r="C870" s="2"/>
      <c r="D870" s="2"/>
      <c r="E870" s="2"/>
      <c r="F870" s="2"/>
      <c r="G870" s="2"/>
    </row>
    <row r="871" spans="2:7" ht="14.25" customHeight="1" x14ac:dyDescent="0.2">
      <c r="B871" s="2"/>
      <c r="C871" s="2"/>
      <c r="D871" s="2"/>
      <c r="E871" s="2"/>
      <c r="F871" s="2"/>
      <c r="G871" s="2"/>
    </row>
    <row r="872" spans="2:7" ht="14.25" customHeight="1" x14ac:dyDescent="0.2">
      <c r="B872" s="2"/>
      <c r="C872" s="2"/>
      <c r="D872" s="2"/>
      <c r="E872" s="2"/>
      <c r="F872" s="2"/>
      <c r="G872" s="2"/>
    </row>
    <row r="873" spans="2:7" ht="14.25" customHeight="1" x14ac:dyDescent="0.2">
      <c r="B873" s="2"/>
      <c r="C873" s="2"/>
      <c r="D873" s="2"/>
      <c r="E873" s="2"/>
      <c r="F873" s="2"/>
      <c r="G873" s="2"/>
    </row>
    <row r="874" spans="2:7" ht="14.25" customHeight="1" x14ac:dyDescent="0.2">
      <c r="B874" s="2"/>
      <c r="C874" s="2"/>
      <c r="D874" s="2"/>
      <c r="E874" s="2"/>
      <c r="F874" s="2"/>
      <c r="G874" s="2"/>
    </row>
    <row r="875" spans="2:7" ht="14.25" customHeight="1" x14ac:dyDescent="0.2">
      <c r="B875" s="2"/>
      <c r="C875" s="2"/>
      <c r="D875" s="2"/>
      <c r="E875" s="2"/>
      <c r="F875" s="2"/>
      <c r="G875" s="2"/>
    </row>
    <row r="876" spans="2:7" ht="14.25" customHeight="1" x14ac:dyDescent="0.2">
      <c r="B876" s="2"/>
      <c r="C876" s="2"/>
      <c r="D876" s="2"/>
      <c r="E876" s="2"/>
      <c r="F876" s="2"/>
      <c r="G876" s="2"/>
    </row>
    <row r="877" spans="2:7" ht="14.25" customHeight="1" x14ac:dyDescent="0.2">
      <c r="B877" s="2"/>
      <c r="C877" s="2"/>
      <c r="D877" s="2"/>
      <c r="E877" s="2"/>
      <c r="F877" s="2"/>
      <c r="G877" s="2"/>
    </row>
    <row r="878" spans="2:7" ht="14.25" customHeight="1" x14ac:dyDescent="0.2">
      <c r="B878" s="2"/>
      <c r="C878" s="2"/>
      <c r="D878" s="2"/>
      <c r="E878" s="2"/>
      <c r="F878" s="2"/>
      <c r="G878" s="2"/>
    </row>
    <row r="879" spans="2:7" ht="14.25" customHeight="1" x14ac:dyDescent="0.2">
      <c r="B879" s="2"/>
      <c r="C879" s="2"/>
      <c r="D879" s="2"/>
      <c r="E879" s="2"/>
      <c r="F879" s="2"/>
      <c r="G879" s="2"/>
    </row>
    <row r="880" spans="2:7" ht="14.25" customHeight="1" x14ac:dyDescent="0.2">
      <c r="B880" s="2"/>
      <c r="C880" s="2"/>
      <c r="D880" s="2"/>
      <c r="E880" s="2"/>
      <c r="F880" s="2"/>
      <c r="G880" s="2"/>
    </row>
    <row r="881" spans="2:7" ht="14.25" customHeight="1" x14ac:dyDescent="0.2">
      <c r="B881" s="2"/>
      <c r="C881" s="2"/>
      <c r="D881" s="2"/>
      <c r="E881" s="2"/>
      <c r="F881" s="2"/>
      <c r="G881" s="2"/>
    </row>
    <row r="882" spans="2:7" ht="14.25" customHeight="1" x14ac:dyDescent="0.2">
      <c r="B882" s="2"/>
      <c r="C882" s="2"/>
      <c r="D882" s="2"/>
      <c r="E882" s="2"/>
      <c r="F882" s="2"/>
      <c r="G882" s="2"/>
    </row>
    <row r="883" spans="2:7" ht="14.25" customHeight="1" x14ac:dyDescent="0.2">
      <c r="B883" s="2"/>
      <c r="C883" s="2"/>
      <c r="D883" s="2"/>
      <c r="E883" s="2"/>
      <c r="F883" s="2"/>
      <c r="G883" s="2"/>
    </row>
    <row r="884" spans="2:7" ht="14.25" customHeight="1" x14ac:dyDescent="0.2">
      <c r="B884" s="2"/>
      <c r="C884" s="2"/>
      <c r="D884" s="2"/>
      <c r="E884" s="2"/>
      <c r="F884" s="2"/>
      <c r="G884" s="2"/>
    </row>
    <row r="885" spans="2:7" ht="14.25" customHeight="1" x14ac:dyDescent="0.2">
      <c r="B885" s="2"/>
      <c r="C885" s="2"/>
      <c r="D885" s="2"/>
      <c r="E885" s="2"/>
      <c r="F885" s="2"/>
      <c r="G885" s="2"/>
    </row>
    <row r="886" spans="2:7" ht="14.25" customHeight="1" x14ac:dyDescent="0.2">
      <c r="B886" s="2"/>
      <c r="C886" s="2"/>
      <c r="D886" s="2"/>
      <c r="E886" s="2"/>
      <c r="F886" s="2"/>
      <c r="G886" s="2"/>
    </row>
    <row r="887" spans="2:7" ht="14.25" customHeight="1" x14ac:dyDescent="0.2">
      <c r="B887" s="2"/>
      <c r="C887" s="2"/>
      <c r="D887" s="2"/>
      <c r="E887" s="2"/>
      <c r="F887" s="2"/>
      <c r="G887" s="2"/>
    </row>
    <row r="888" spans="2:7" ht="14.25" customHeight="1" x14ac:dyDescent="0.2">
      <c r="B888" s="2"/>
      <c r="C888" s="2"/>
      <c r="D888" s="2"/>
      <c r="E888" s="2"/>
      <c r="F888" s="2"/>
      <c r="G888" s="2"/>
    </row>
    <row r="889" spans="2:7" ht="14.25" customHeight="1" x14ac:dyDescent="0.2">
      <c r="B889" s="2"/>
      <c r="C889" s="2"/>
      <c r="D889" s="2"/>
      <c r="E889" s="2"/>
      <c r="F889" s="2"/>
      <c r="G889" s="2"/>
    </row>
    <row r="890" spans="2:7" ht="14.25" customHeight="1" x14ac:dyDescent="0.2">
      <c r="B890" s="2"/>
      <c r="C890" s="2"/>
      <c r="D890" s="2"/>
      <c r="E890" s="2"/>
      <c r="F890" s="2"/>
      <c r="G890" s="2"/>
    </row>
    <row r="891" spans="2:7" ht="14.25" customHeight="1" x14ac:dyDescent="0.2">
      <c r="B891" s="2"/>
      <c r="C891" s="2"/>
      <c r="D891" s="2"/>
      <c r="E891" s="2"/>
      <c r="F891" s="2"/>
      <c r="G891" s="2"/>
    </row>
    <row r="892" spans="2:7" ht="14.25" customHeight="1" x14ac:dyDescent="0.2">
      <c r="B892" s="2"/>
      <c r="C892" s="2"/>
      <c r="D892" s="2"/>
      <c r="E892" s="2"/>
      <c r="F892" s="2"/>
      <c r="G892" s="2"/>
    </row>
    <row r="893" spans="2:7" ht="14.25" customHeight="1" x14ac:dyDescent="0.2">
      <c r="B893" s="2"/>
      <c r="C893" s="2"/>
      <c r="D893" s="2"/>
      <c r="E893" s="2"/>
      <c r="F893" s="2"/>
      <c r="G893" s="2"/>
    </row>
    <row r="894" spans="2:7" ht="14.25" customHeight="1" x14ac:dyDescent="0.2">
      <c r="B894" s="2"/>
      <c r="C894" s="2"/>
      <c r="D894" s="2"/>
      <c r="E894" s="2"/>
      <c r="F894" s="2"/>
      <c r="G894" s="2"/>
    </row>
    <row r="895" spans="2:7" ht="14.25" customHeight="1" x14ac:dyDescent="0.2">
      <c r="B895" s="2"/>
      <c r="C895" s="2"/>
      <c r="D895" s="2"/>
      <c r="E895" s="2"/>
      <c r="F895" s="2"/>
      <c r="G895" s="2"/>
    </row>
    <row r="896" spans="2:7" ht="14.25" customHeight="1" x14ac:dyDescent="0.2">
      <c r="B896" s="2"/>
      <c r="C896" s="2"/>
      <c r="D896" s="2"/>
      <c r="E896" s="2"/>
      <c r="F896" s="2"/>
      <c r="G896" s="2"/>
    </row>
    <row r="897" spans="2:7" ht="14.25" customHeight="1" x14ac:dyDescent="0.2">
      <c r="B897" s="2"/>
      <c r="C897" s="2"/>
      <c r="D897" s="2"/>
      <c r="E897" s="2"/>
      <c r="F897" s="2"/>
      <c r="G897" s="2"/>
    </row>
    <row r="898" spans="2:7" ht="14.25" customHeight="1" x14ac:dyDescent="0.2">
      <c r="B898" s="2"/>
      <c r="C898" s="2"/>
      <c r="D898" s="2"/>
      <c r="E898" s="2"/>
      <c r="F898" s="2"/>
      <c r="G898" s="2"/>
    </row>
    <row r="899" spans="2:7" ht="14.25" customHeight="1" x14ac:dyDescent="0.2">
      <c r="B899" s="2"/>
      <c r="C899" s="2"/>
      <c r="D899" s="2"/>
      <c r="E899" s="2"/>
      <c r="F899" s="2"/>
      <c r="G899" s="2"/>
    </row>
    <row r="900" spans="2:7" ht="14.25" customHeight="1" x14ac:dyDescent="0.2">
      <c r="B900" s="2"/>
      <c r="C900" s="2"/>
      <c r="D900" s="2"/>
      <c r="E900" s="2"/>
      <c r="F900" s="2"/>
      <c r="G900" s="2"/>
    </row>
    <row r="901" spans="2:7" ht="14.25" customHeight="1" x14ac:dyDescent="0.2">
      <c r="B901" s="2"/>
      <c r="C901" s="2"/>
      <c r="D901" s="2"/>
      <c r="E901" s="2"/>
      <c r="F901" s="2"/>
      <c r="G901" s="2"/>
    </row>
    <row r="902" spans="2:7" ht="14.25" customHeight="1" x14ac:dyDescent="0.2">
      <c r="B902" s="2"/>
      <c r="C902" s="2"/>
      <c r="D902" s="2"/>
      <c r="E902" s="2"/>
      <c r="F902" s="2"/>
      <c r="G902" s="2"/>
    </row>
    <row r="903" spans="2:7" ht="14.25" customHeight="1" x14ac:dyDescent="0.2">
      <c r="B903" s="2"/>
      <c r="C903" s="2"/>
      <c r="D903" s="2"/>
      <c r="E903" s="2"/>
      <c r="F903" s="2"/>
      <c r="G903" s="2"/>
    </row>
    <row r="904" spans="2:7" ht="14.25" customHeight="1" x14ac:dyDescent="0.2">
      <c r="B904" s="2"/>
      <c r="C904" s="2"/>
      <c r="D904" s="2"/>
      <c r="E904" s="2"/>
      <c r="F904" s="2"/>
      <c r="G904" s="2"/>
    </row>
    <row r="905" spans="2:7" ht="14.25" customHeight="1" x14ac:dyDescent="0.2">
      <c r="B905" s="2"/>
      <c r="C905" s="2"/>
      <c r="D905" s="2"/>
      <c r="E905" s="2"/>
      <c r="F905" s="2"/>
      <c r="G905" s="2"/>
    </row>
    <row r="906" spans="2:7" ht="14.25" customHeight="1" x14ac:dyDescent="0.2">
      <c r="B906" s="2"/>
      <c r="C906" s="2"/>
      <c r="D906" s="2"/>
      <c r="E906" s="2"/>
      <c r="F906" s="2"/>
      <c r="G906" s="2"/>
    </row>
    <row r="907" spans="2:7" ht="14.25" customHeight="1" x14ac:dyDescent="0.2">
      <c r="B907" s="2"/>
      <c r="C907" s="2"/>
      <c r="D907" s="2"/>
      <c r="E907" s="2"/>
      <c r="F907" s="2"/>
      <c r="G907" s="2"/>
    </row>
    <row r="908" spans="2:7" ht="14.25" customHeight="1" x14ac:dyDescent="0.2">
      <c r="B908" s="2"/>
      <c r="C908" s="2"/>
      <c r="D908" s="2"/>
      <c r="E908" s="2"/>
      <c r="F908" s="2"/>
      <c r="G908" s="2"/>
    </row>
    <row r="909" spans="2:7" ht="14.25" customHeight="1" x14ac:dyDescent="0.2">
      <c r="B909" s="2"/>
      <c r="C909" s="2"/>
      <c r="D909" s="2"/>
      <c r="E909" s="2"/>
      <c r="F909" s="2"/>
      <c r="G909" s="2"/>
    </row>
    <row r="910" spans="2:7" ht="14.25" customHeight="1" x14ac:dyDescent="0.2">
      <c r="B910" s="2"/>
      <c r="C910" s="2"/>
      <c r="D910" s="2"/>
      <c r="E910" s="2"/>
      <c r="F910" s="2"/>
      <c r="G910" s="2"/>
    </row>
    <row r="911" spans="2:7" ht="14.25" customHeight="1" x14ac:dyDescent="0.2">
      <c r="B911" s="2"/>
      <c r="C911" s="2"/>
      <c r="D911" s="2"/>
      <c r="E911" s="2"/>
      <c r="F911" s="2"/>
      <c r="G911" s="2"/>
    </row>
    <row r="912" spans="2:7" ht="14.25" customHeight="1" x14ac:dyDescent="0.2">
      <c r="B912" s="2"/>
      <c r="C912" s="2"/>
      <c r="D912" s="2"/>
      <c r="E912" s="2"/>
      <c r="F912" s="2"/>
      <c r="G912" s="2"/>
    </row>
    <row r="913" spans="2:7" ht="14.25" customHeight="1" x14ac:dyDescent="0.2">
      <c r="B913" s="2"/>
      <c r="C913" s="2"/>
      <c r="D913" s="2"/>
      <c r="E913" s="2"/>
      <c r="F913" s="2"/>
      <c r="G913" s="2"/>
    </row>
    <row r="914" spans="2:7" ht="14.25" customHeight="1" x14ac:dyDescent="0.2">
      <c r="B914" s="2"/>
      <c r="C914" s="2"/>
      <c r="D914" s="2"/>
      <c r="E914" s="2"/>
      <c r="F914" s="2"/>
      <c r="G914" s="2"/>
    </row>
    <row r="915" spans="2:7" ht="14.25" customHeight="1" x14ac:dyDescent="0.2">
      <c r="B915" s="2"/>
      <c r="C915" s="2"/>
      <c r="D915" s="2"/>
      <c r="E915" s="2"/>
      <c r="F915" s="2"/>
      <c r="G915" s="2"/>
    </row>
    <row r="916" spans="2:7" ht="14.25" customHeight="1" x14ac:dyDescent="0.2">
      <c r="B916" s="2"/>
      <c r="C916" s="2"/>
      <c r="D916" s="2"/>
      <c r="E916" s="2"/>
      <c r="F916" s="2"/>
      <c r="G916" s="2"/>
    </row>
    <row r="917" spans="2:7" ht="14.25" customHeight="1" x14ac:dyDescent="0.2">
      <c r="B917" s="2"/>
      <c r="C917" s="2"/>
      <c r="D917" s="2"/>
      <c r="E917" s="2"/>
      <c r="F917" s="2"/>
      <c r="G917" s="2"/>
    </row>
    <row r="918" spans="2:7" ht="14.25" customHeight="1" x14ac:dyDescent="0.2">
      <c r="B918" s="2"/>
      <c r="C918" s="2"/>
      <c r="D918" s="2"/>
      <c r="E918" s="2"/>
      <c r="F918" s="2"/>
      <c r="G918" s="2"/>
    </row>
    <row r="919" spans="2:7" ht="14.25" customHeight="1" x14ac:dyDescent="0.2">
      <c r="B919" s="2"/>
      <c r="C919" s="2"/>
      <c r="D919" s="2"/>
      <c r="E919" s="2"/>
      <c r="F919" s="2"/>
      <c r="G919" s="2"/>
    </row>
    <row r="920" spans="2:7" ht="14.25" customHeight="1" x14ac:dyDescent="0.2">
      <c r="B920" s="2"/>
      <c r="C920" s="2"/>
      <c r="D920" s="2"/>
      <c r="E920" s="2"/>
      <c r="F920" s="2"/>
      <c r="G920" s="2"/>
    </row>
    <row r="921" spans="2:7" ht="14.25" customHeight="1" x14ac:dyDescent="0.2">
      <c r="B921" s="2"/>
      <c r="C921" s="2"/>
      <c r="D921" s="2"/>
      <c r="E921" s="2"/>
      <c r="F921" s="2"/>
      <c r="G921" s="2"/>
    </row>
    <row r="922" spans="2:7" ht="14.25" customHeight="1" x14ac:dyDescent="0.2">
      <c r="B922" s="2"/>
      <c r="C922" s="2"/>
      <c r="D922" s="2"/>
      <c r="E922" s="2"/>
      <c r="F922" s="2"/>
      <c r="G922" s="2"/>
    </row>
    <row r="923" spans="2:7" ht="14.25" customHeight="1" x14ac:dyDescent="0.2">
      <c r="B923" s="2"/>
      <c r="C923" s="2"/>
      <c r="D923" s="2"/>
      <c r="E923" s="2"/>
      <c r="F923" s="2"/>
      <c r="G923" s="2"/>
    </row>
    <row r="924" spans="2:7" ht="14.25" customHeight="1" x14ac:dyDescent="0.2">
      <c r="B924" s="2"/>
      <c r="C924" s="2"/>
      <c r="D924" s="2"/>
      <c r="E924" s="2"/>
      <c r="F924" s="2"/>
      <c r="G924" s="2"/>
    </row>
    <row r="925" spans="2:7" ht="14.25" customHeight="1" x14ac:dyDescent="0.2">
      <c r="B925" s="2"/>
      <c r="C925" s="2"/>
      <c r="D925" s="2"/>
      <c r="E925" s="2"/>
      <c r="F925" s="2"/>
      <c r="G925" s="2"/>
    </row>
    <row r="926" spans="2:7" ht="14.25" customHeight="1" x14ac:dyDescent="0.2">
      <c r="B926" s="2"/>
      <c r="C926" s="2"/>
      <c r="D926" s="2"/>
      <c r="E926" s="2"/>
      <c r="F926" s="2"/>
      <c r="G926" s="2"/>
    </row>
    <row r="927" spans="2:7" ht="14.25" customHeight="1" x14ac:dyDescent="0.2">
      <c r="B927" s="2"/>
      <c r="C927" s="2"/>
      <c r="D927" s="2"/>
      <c r="E927" s="2"/>
      <c r="F927" s="2"/>
      <c r="G927" s="2"/>
    </row>
    <row r="928" spans="2:7" ht="14.25" customHeight="1" x14ac:dyDescent="0.2">
      <c r="B928" s="2"/>
      <c r="C928" s="2"/>
      <c r="D928" s="2"/>
      <c r="E928" s="2"/>
      <c r="F928" s="2"/>
      <c r="G928" s="2"/>
    </row>
    <row r="929" spans="2:7" ht="14.25" customHeight="1" x14ac:dyDescent="0.2">
      <c r="B929" s="2"/>
      <c r="C929" s="2"/>
      <c r="D929" s="2"/>
      <c r="E929" s="2"/>
      <c r="F929" s="2"/>
      <c r="G929" s="2"/>
    </row>
    <row r="930" spans="2:7" ht="14.25" customHeight="1" x14ac:dyDescent="0.2">
      <c r="B930" s="2"/>
      <c r="C930" s="2"/>
      <c r="D930" s="2"/>
      <c r="E930" s="2"/>
      <c r="F930" s="2"/>
      <c r="G930" s="2"/>
    </row>
    <row r="931" spans="2:7" ht="14.25" customHeight="1" x14ac:dyDescent="0.2">
      <c r="B931" s="2"/>
      <c r="C931" s="2"/>
      <c r="D931" s="2"/>
      <c r="E931" s="2"/>
      <c r="F931" s="2"/>
      <c r="G931" s="2"/>
    </row>
    <row r="932" spans="2:7" ht="14.25" customHeight="1" x14ac:dyDescent="0.2">
      <c r="B932" s="2"/>
      <c r="C932" s="2"/>
      <c r="D932" s="2"/>
      <c r="E932" s="2"/>
      <c r="F932" s="2"/>
      <c r="G932" s="2"/>
    </row>
    <row r="933" spans="2:7" ht="14.25" customHeight="1" x14ac:dyDescent="0.2">
      <c r="B933" s="2"/>
      <c r="C933" s="2"/>
      <c r="D933" s="2"/>
      <c r="E933" s="2"/>
      <c r="F933" s="2"/>
      <c r="G933" s="2"/>
    </row>
    <row r="934" spans="2:7" ht="14.25" customHeight="1" x14ac:dyDescent="0.2">
      <c r="B934" s="2"/>
      <c r="C934" s="2"/>
      <c r="D934" s="2"/>
      <c r="E934" s="2"/>
      <c r="F934" s="2"/>
      <c r="G934" s="2"/>
    </row>
    <row r="935" spans="2:7" ht="14.25" customHeight="1" x14ac:dyDescent="0.2">
      <c r="B935" s="2"/>
      <c r="C935" s="2"/>
      <c r="D935" s="2"/>
      <c r="E935" s="2"/>
      <c r="F935" s="2"/>
      <c r="G935" s="2"/>
    </row>
    <row r="936" spans="2:7" ht="14.25" customHeight="1" x14ac:dyDescent="0.2">
      <c r="B936" s="2"/>
      <c r="C936" s="2"/>
      <c r="D936" s="2"/>
      <c r="E936" s="2"/>
      <c r="F936" s="2"/>
      <c r="G936" s="2"/>
    </row>
    <row r="937" spans="2:7" ht="14.25" customHeight="1" x14ac:dyDescent="0.2">
      <c r="B937" s="2"/>
      <c r="C937" s="2"/>
      <c r="D937" s="2"/>
      <c r="E937" s="2"/>
      <c r="F937" s="2"/>
      <c r="G937" s="2"/>
    </row>
    <row r="938" spans="2:7" ht="14.25" customHeight="1" x14ac:dyDescent="0.2">
      <c r="B938" s="2"/>
      <c r="C938" s="2"/>
      <c r="D938" s="2"/>
      <c r="E938" s="2"/>
      <c r="F938" s="2"/>
      <c r="G938" s="2"/>
    </row>
    <row r="939" spans="2:7" ht="14.25" customHeight="1" x14ac:dyDescent="0.2">
      <c r="B939" s="2"/>
      <c r="C939" s="2"/>
      <c r="D939" s="2"/>
      <c r="E939" s="2"/>
      <c r="F939" s="2"/>
      <c r="G939" s="2"/>
    </row>
    <row r="940" spans="2:7" ht="14.25" customHeight="1" x14ac:dyDescent="0.2">
      <c r="B940" s="2"/>
      <c r="C940" s="2"/>
      <c r="D940" s="2"/>
      <c r="E940" s="2"/>
      <c r="F940" s="2"/>
      <c r="G940" s="2"/>
    </row>
    <row r="941" spans="2:7" ht="14.25" customHeight="1" x14ac:dyDescent="0.2">
      <c r="B941" s="2"/>
      <c r="C941" s="2"/>
      <c r="D941" s="2"/>
      <c r="E941" s="2"/>
      <c r="F941" s="2"/>
      <c r="G941" s="2"/>
    </row>
    <row r="942" spans="2:7" ht="14.25" customHeight="1" x14ac:dyDescent="0.2">
      <c r="B942" s="2"/>
      <c r="C942" s="2"/>
      <c r="D942" s="2"/>
      <c r="E942" s="2"/>
      <c r="F942" s="2"/>
      <c r="G942" s="2"/>
    </row>
    <row r="943" spans="2:7" ht="14.25" customHeight="1" x14ac:dyDescent="0.2">
      <c r="B943" s="2"/>
      <c r="C943" s="2"/>
      <c r="D943" s="2"/>
      <c r="E943" s="2"/>
      <c r="F943" s="2"/>
      <c r="G943" s="2"/>
    </row>
    <row r="944" spans="2:7" ht="14.25" customHeight="1" x14ac:dyDescent="0.2">
      <c r="B944" s="2"/>
      <c r="C944" s="2"/>
      <c r="D944" s="2"/>
      <c r="E944" s="2"/>
      <c r="F944" s="2"/>
      <c r="G944" s="2"/>
    </row>
    <row r="945" spans="2:7" ht="14.25" customHeight="1" x14ac:dyDescent="0.2">
      <c r="B945" s="2"/>
      <c r="C945" s="2"/>
      <c r="D945" s="2"/>
      <c r="E945" s="2"/>
      <c r="F945" s="2"/>
      <c r="G945" s="2"/>
    </row>
    <row r="946" spans="2:7" ht="14.25" customHeight="1" x14ac:dyDescent="0.2">
      <c r="B946" s="2"/>
      <c r="C946" s="2"/>
      <c r="D946" s="2"/>
      <c r="E946" s="2"/>
      <c r="F946" s="2"/>
      <c r="G946" s="2"/>
    </row>
    <row r="947" spans="2:7" ht="14.25" customHeight="1" x14ac:dyDescent="0.2">
      <c r="B947" s="2"/>
      <c r="C947" s="2"/>
      <c r="D947" s="2"/>
      <c r="E947" s="2"/>
      <c r="F947" s="2"/>
      <c r="G947" s="2"/>
    </row>
    <row r="948" spans="2:7" ht="14.25" customHeight="1" x14ac:dyDescent="0.2">
      <c r="B948" s="2"/>
      <c r="C948" s="2"/>
      <c r="D948" s="2"/>
      <c r="E948" s="2"/>
      <c r="F948" s="2"/>
      <c r="G948" s="2"/>
    </row>
    <row r="949" spans="2:7" ht="14.25" customHeight="1" x14ac:dyDescent="0.2">
      <c r="B949" s="2"/>
      <c r="C949" s="2"/>
      <c r="D949" s="2"/>
      <c r="E949" s="2"/>
      <c r="F949" s="2"/>
      <c r="G949" s="2"/>
    </row>
    <row r="950" spans="2:7" ht="14.25" customHeight="1" x14ac:dyDescent="0.2">
      <c r="B950" s="2"/>
      <c r="C950" s="2"/>
      <c r="D950" s="2"/>
      <c r="E950" s="2"/>
      <c r="F950" s="2"/>
      <c r="G950" s="2"/>
    </row>
    <row r="951" spans="2:7" ht="14.25" customHeight="1" x14ac:dyDescent="0.2">
      <c r="B951" s="2"/>
      <c r="C951" s="2"/>
      <c r="D951" s="2"/>
      <c r="E951" s="2"/>
      <c r="F951" s="2"/>
      <c r="G951" s="2"/>
    </row>
    <row r="952" spans="2:7" ht="14.25" customHeight="1" x14ac:dyDescent="0.2">
      <c r="B952" s="2"/>
      <c r="C952" s="2"/>
      <c r="D952" s="2"/>
      <c r="E952" s="2"/>
      <c r="F952" s="2"/>
      <c r="G952" s="2"/>
    </row>
    <row r="953" spans="2:7" ht="14.25" customHeight="1" x14ac:dyDescent="0.2">
      <c r="B953" s="2"/>
      <c r="C953" s="2"/>
      <c r="D953" s="2"/>
      <c r="E953" s="2"/>
      <c r="F953" s="2"/>
      <c r="G953" s="2"/>
    </row>
    <row r="954" spans="2:7" ht="14.25" customHeight="1" x14ac:dyDescent="0.2">
      <c r="B954" s="2"/>
      <c r="C954" s="2"/>
      <c r="D954" s="2"/>
      <c r="E954" s="2"/>
      <c r="F954" s="2"/>
      <c r="G954" s="2"/>
    </row>
    <row r="955" spans="2:7" ht="14.25" customHeight="1" x14ac:dyDescent="0.2">
      <c r="B955" s="2"/>
      <c r="C955" s="2"/>
      <c r="D955" s="2"/>
      <c r="E955" s="2"/>
      <c r="F955" s="2"/>
      <c r="G955" s="2"/>
    </row>
    <row r="956" spans="2:7" ht="14.25" customHeight="1" x14ac:dyDescent="0.2">
      <c r="B956" s="2"/>
      <c r="C956" s="2"/>
      <c r="D956" s="2"/>
      <c r="E956" s="2"/>
      <c r="F956" s="2"/>
      <c r="G956" s="2"/>
    </row>
    <row r="957" spans="2:7" ht="14.25" customHeight="1" x14ac:dyDescent="0.2">
      <c r="B957" s="2"/>
      <c r="C957" s="2"/>
      <c r="D957" s="2"/>
      <c r="E957" s="2"/>
      <c r="F957" s="2"/>
      <c r="G957" s="2"/>
    </row>
    <row r="958" spans="2:7" ht="14.25" customHeight="1" x14ac:dyDescent="0.2">
      <c r="B958" s="2"/>
      <c r="C958" s="2"/>
      <c r="D958" s="2"/>
      <c r="E958" s="2"/>
      <c r="F958" s="2"/>
      <c r="G958" s="2"/>
    </row>
    <row r="959" spans="2:7" ht="14.25" customHeight="1" x14ac:dyDescent="0.2">
      <c r="B959" s="2"/>
      <c r="C959" s="2"/>
      <c r="D959" s="2"/>
      <c r="E959" s="2"/>
      <c r="F959" s="2"/>
      <c r="G959" s="2"/>
    </row>
    <row r="960" spans="2:7" ht="14.25" customHeight="1" x14ac:dyDescent="0.2">
      <c r="B960" s="2"/>
      <c r="C960" s="2"/>
      <c r="D960" s="2"/>
      <c r="E960" s="2"/>
      <c r="F960" s="2"/>
      <c r="G960" s="2"/>
    </row>
    <row r="961" spans="2:7" ht="14.25" customHeight="1" x14ac:dyDescent="0.2">
      <c r="B961" s="2"/>
      <c r="C961" s="2"/>
      <c r="D961" s="2"/>
      <c r="E961" s="2"/>
      <c r="F961" s="2"/>
      <c r="G961" s="2"/>
    </row>
    <row r="962" spans="2:7" ht="14.25" customHeight="1" x14ac:dyDescent="0.2">
      <c r="B962" s="2"/>
      <c r="C962" s="2"/>
      <c r="D962" s="2"/>
      <c r="E962" s="2"/>
      <c r="F962" s="2"/>
      <c r="G962" s="2"/>
    </row>
    <row r="963" spans="2:7" ht="14.25" customHeight="1" x14ac:dyDescent="0.2">
      <c r="B963" s="2"/>
      <c r="C963" s="2"/>
      <c r="D963" s="2"/>
      <c r="E963" s="2"/>
      <c r="F963" s="2"/>
      <c r="G963" s="2"/>
    </row>
    <row r="964" spans="2:7" ht="14.25" customHeight="1" x14ac:dyDescent="0.2">
      <c r="B964" s="2"/>
      <c r="C964" s="2"/>
      <c r="D964" s="2"/>
      <c r="E964" s="2"/>
      <c r="F964" s="2"/>
      <c r="G964" s="2"/>
    </row>
    <row r="965" spans="2:7" ht="14.25" customHeight="1" x14ac:dyDescent="0.2">
      <c r="B965" s="2"/>
      <c r="C965" s="2"/>
      <c r="D965" s="2"/>
      <c r="E965" s="2"/>
      <c r="F965" s="2"/>
      <c r="G965" s="2"/>
    </row>
    <row r="966" spans="2:7" ht="14.25" customHeight="1" x14ac:dyDescent="0.2">
      <c r="B966" s="2"/>
      <c r="C966" s="2"/>
      <c r="D966" s="2"/>
      <c r="E966" s="2"/>
      <c r="F966" s="2"/>
      <c r="G966" s="2"/>
    </row>
    <row r="967" spans="2:7" ht="14.25" customHeight="1" x14ac:dyDescent="0.2">
      <c r="B967" s="2"/>
      <c r="C967" s="2"/>
      <c r="D967" s="2"/>
      <c r="E967" s="2"/>
      <c r="F967" s="2"/>
      <c r="G967" s="2"/>
    </row>
    <row r="968" spans="2:7" ht="14.25" customHeight="1" x14ac:dyDescent="0.2">
      <c r="B968" s="2"/>
      <c r="C968" s="2"/>
      <c r="D968" s="2"/>
      <c r="E968" s="2"/>
      <c r="F968" s="2"/>
      <c r="G968" s="2"/>
    </row>
    <row r="969" spans="2:7" ht="14.25" customHeight="1" x14ac:dyDescent="0.2">
      <c r="B969" s="2"/>
      <c r="C969" s="2"/>
      <c r="D969" s="2"/>
      <c r="E969" s="2"/>
      <c r="F969" s="2"/>
      <c r="G969" s="2"/>
    </row>
    <row r="970" spans="2:7" ht="14.25" customHeight="1" x14ac:dyDescent="0.2">
      <c r="B970" s="2"/>
      <c r="C970" s="2"/>
      <c r="D970" s="2"/>
      <c r="E970" s="2"/>
      <c r="F970" s="2"/>
      <c r="G970" s="2"/>
    </row>
    <row r="971" spans="2:7" ht="14.25" customHeight="1" x14ac:dyDescent="0.2">
      <c r="B971" s="2"/>
      <c r="C971" s="2"/>
      <c r="D971" s="2"/>
      <c r="E971" s="2"/>
      <c r="F971" s="2"/>
      <c r="G971" s="2"/>
    </row>
    <row r="972" spans="2:7" ht="14.25" customHeight="1" x14ac:dyDescent="0.2">
      <c r="B972" s="2"/>
      <c r="C972" s="2"/>
      <c r="D972" s="2"/>
      <c r="E972" s="2"/>
      <c r="F972" s="2"/>
      <c r="G972" s="2"/>
    </row>
    <row r="973" spans="2:7" ht="14.25" customHeight="1" x14ac:dyDescent="0.2">
      <c r="B973" s="2"/>
      <c r="C973" s="2"/>
      <c r="D973" s="2"/>
      <c r="E973" s="2"/>
      <c r="F973" s="2"/>
      <c r="G973" s="2"/>
    </row>
    <row r="974" spans="2:7" ht="14.25" customHeight="1" x14ac:dyDescent="0.2">
      <c r="B974" s="2"/>
      <c r="C974" s="2"/>
      <c r="D974" s="2"/>
      <c r="E974" s="2"/>
      <c r="F974" s="2"/>
      <c r="G974" s="2"/>
    </row>
    <row r="975" spans="2:7" ht="14.25" customHeight="1" x14ac:dyDescent="0.2">
      <c r="B975" s="2"/>
      <c r="C975" s="2"/>
      <c r="D975" s="2"/>
      <c r="E975" s="2"/>
      <c r="F975" s="2"/>
      <c r="G975" s="2"/>
    </row>
    <row r="976" spans="2:7" ht="14.25" customHeight="1" x14ac:dyDescent="0.2">
      <c r="B976" s="2"/>
      <c r="C976" s="2"/>
      <c r="D976" s="2"/>
      <c r="E976" s="2"/>
      <c r="F976" s="2"/>
      <c r="G976" s="2"/>
    </row>
    <row r="977" spans="2:7" ht="14.25" customHeight="1" x14ac:dyDescent="0.2">
      <c r="B977" s="2"/>
      <c r="C977" s="2"/>
      <c r="D977" s="2"/>
      <c r="E977" s="2"/>
      <c r="F977" s="2"/>
      <c r="G977" s="2"/>
    </row>
    <row r="978" spans="2:7" ht="14.25" customHeight="1" x14ac:dyDescent="0.2">
      <c r="B978" s="2"/>
      <c r="C978" s="2"/>
      <c r="D978" s="2"/>
      <c r="E978" s="2"/>
      <c r="F978" s="2"/>
      <c r="G978" s="2"/>
    </row>
    <row r="979" spans="2:7" ht="14.25" customHeight="1" x14ac:dyDescent="0.2">
      <c r="B979" s="2"/>
      <c r="C979" s="2"/>
      <c r="D979" s="2"/>
      <c r="E979" s="2"/>
      <c r="F979" s="2"/>
      <c r="G979" s="2"/>
    </row>
    <row r="980" spans="2:7" ht="14.25" customHeight="1" x14ac:dyDescent="0.2">
      <c r="B980" s="2"/>
      <c r="C980" s="2"/>
      <c r="D980" s="2"/>
      <c r="E980" s="2"/>
      <c r="F980" s="2"/>
      <c r="G980" s="2"/>
    </row>
    <row r="981" spans="2:7" ht="14.25" customHeight="1" x14ac:dyDescent="0.2">
      <c r="B981" s="2"/>
      <c r="C981" s="2"/>
      <c r="D981" s="2"/>
      <c r="E981" s="2"/>
      <c r="F981" s="2"/>
      <c r="G981" s="2"/>
    </row>
    <row r="982" spans="2:7" ht="14.25" customHeight="1" x14ac:dyDescent="0.2">
      <c r="B982" s="2"/>
      <c r="C982" s="2"/>
      <c r="D982" s="2"/>
      <c r="E982" s="2"/>
      <c r="F982" s="2"/>
      <c r="G982" s="2"/>
    </row>
    <row r="983" spans="2:7" ht="14.25" customHeight="1" x14ac:dyDescent="0.2">
      <c r="B983" s="2"/>
      <c r="C983" s="2"/>
      <c r="D983" s="2"/>
      <c r="E983" s="2"/>
      <c r="F983" s="2"/>
      <c r="G983" s="2"/>
    </row>
    <row r="984" spans="2:7" ht="14.25" customHeight="1" x14ac:dyDescent="0.2">
      <c r="B984" s="2"/>
      <c r="C984" s="2"/>
      <c r="D984" s="2"/>
      <c r="E984" s="2"/>
      <c r="F984" s="2"/>
      <c r="G984" s="2"/>
    </row>
  </sheetData>
  <sheetProtection algorithmName="SHA-512" hashValue="LKQQN+bxWX30dX8TUME53EdqyhllCytDOZF6dIHzXfbQ/kFOfvHXSRHfhFR1TCaN3cy0t9i7e6NmaGC0lXemWg==" saltValue="Ujf5MtQKiA9adtwZ+27FUg==" spinCount="100000" sheet="1" objects="1" scenarios="1"/>
  <mergeCells count="64">
    <mergeCell ref="B14:G14"/>
    <mergeCell ref="B1:G1"/>
    <mergeCell ref="B3:G3"/>
    <mergeCell ref="B4:G4"/>
    <mergeCell ref="B6:G6"/>
    <mergeCell ref="B8:G8"/>
    <mergeCell ref="B25:G25"/>
    <mergeCell ref="B9:G9"/>
    <mergeCell ref="B10:G10"/>
    <mergeCell ref="B11:G11"/>
    <mergeCell ref="B12:G12"/>
    <mergeCell ref="B13:G13"/>
    <mergeCell ref="B15:G15"/>
    <mergeCell ref="B24:C24"/>
    <mergeCell ref="B17:G17"/>
    <mergeCell ref="B18:G18"/>
    <mergeCell ref="B19:G19"/>
    <mergeCell ref="B20:G20"/>
    <mergeCell ref="B21:G21"/>
    <mergeCell ref="B22:G22"/>
    <mergeCell ref="B23:G23"/>
    <mergeCell ref="B16:G16"/>
    <mergeCell ref="B26:G26"/>
    <mergeCell ref="C27:G27"/>
    <mergeCell ref="C28:G28"/>
    <mergeCell ref="C29:G29"/>
    <mergeCell ref="C34:G34"/>
    <mergeCell ref="C30:G30"/>
    <mergeCell ref="C31:G31"/>
    <mergeCell ref="C32:G32"/>
    <mergeCell ref="C33:G33"/>
    <mergeCell ref="C35:G35"/>
    <mergeCell ref="C48:G48"/>
    <mergeCell ref="C37:G37"/>
    <mergeCell ref="C38:G38"/>
    <mergeCell ref="C39:G39"/>
    <mergeCell ref="C40:G40"/>
    <mergeCell ref="C41:G41"/>
    <mergeCell ref="C42:G42"/>
    <mergeCell ref="C43:G43"/>
    <mergeCell ref="C36:G36"/>
    <mergeCell ref="C44:G44"/>
    <mergeCell ref="C45:G45"/>
    <mergeCell ref="C46:G46"/>
    <mergeCell ref="C47:G47"/>
    <mergeCell ref="C60:G60"/>
    <mergeCell ref="C49:G49"/>
    <mergeCell ref="C50:G50"/>
    <mergeCell ref="C51:G51"/>
    <mergeCell ref="C52:G52"/>
    <mergeCell ref="C53:G53"/>
    <mergeCell ref="C59:G59"/>
    <mergeCell ref="C54:G54"/>
    <mergeCell ref="C55:G55"/>
    <mergeCell ref="C56:G56"/>
    <mergeCell ref="C57:G57"/>
    <mergeCell ref="C58:G58"/>
    <mergeCell ref="C67:G67"/>
    <mergeCell ref="C61:G61"/>
    <mergeCell ref="C62:G62"/>
    <mergeCell ref="C63:G63"/>
    <mergeCell ref="C64:G64"/>
    <mergeCell ref="C65:G65"/>
    <mergeCell ref="C66:G66"/>
  </mergeCells>
  <hyperlinks>
    <hyperlink ref="B24:C24" r:id="rId1" display="*Haga click aquí para acceder a Sede Electrónica del MAPA" xr:uid="{00000000-0004-0000-0000-000000000000}"/>
  </hyperlinks>
  <pageMargins left="0.7" right="0.7" top="0.75" bottom="0.75" header="0" footer="0"/>
  <pageSetup paperSize="9"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N636"/>
  <sheetViews>
    <sheetView tabSelected="1" topLeftCell="A393" zoomScale="82" zoomScaleNormal="82" workbookViewId="0">
      <selection activeCell="K400" sqref="K400:N400"/>
    </sheetView>
  </sheetViews>
  <sheetFormatPr baseColWidth="10" defaultColWidth="11.5" defaultRowHeight="15" customHeight="1" x14ac:dyDescent="0.2"/>
  <cols>
    <col min="1" max="1" width="1.5" style="298" customWidth="1"/>
    <col min="2" max="2" width="3.33203125" style="298" customWidth="1"/>
    <col min="3" max="3" width="14" style="298" customWidth="1"/>
    <col min="4" max="4" width="46" style="298" customWidth="1"/>
    <col min="5" max="5" width="25.5" style="298" customWidth="1"/>
    <col min="6" max="6" width="6.33203125" style="298" customWidth="1"/>
    <col min="7" max="7" width="17.1640625" style="298" customWidth="1"/>
    <col min="8" max="8" width="23.33203125" style="298" customWidth="1"/>
    <col min="9" max="9" width="17" style="298" customWidth="1"/>
    <col min="10" max="10" width="13.5" style="298" customWidth="1"/>
    <col min="11" max="11" width="9.5" style="298" customWidth="1"/>
    <col min="12" max="12" width="21.6640625" style="298" customWidth="1"/>
    <col min="13" max="13" width="22.5" style="298" customWidth="1"/>
    <col min="14" max="14" width="31.1640625" style="298" customWidth="1"/>
    <col min="15" max="15" width="2.83203125" style="298" customWidth="1"/>
    <col min="16" max="33" width="11.5" style="298"/>
    <col min="34" max="34" width="20.5" style="298" hidden="1" customWidth="1"/>
    <col min="35" max="38" width="11.5" style="298"/>
    <col min="39" max="39" width="14.5" style="298" bestFit="1" customWidth="1"/>
    <col min="40" max="40" width="11.5" style="298" bestFit="1" customWidth="1"/>
    <col min="41" max="16384" width="11.5" style="298"/>
  </cols>
  <sheetData>
    <row r="1" spans="1:34" ht="48.75" customHeight="1" x14ac:dyDescent="0.2">
      <c r="B1" s="700" t="s">
        <v>740</v>
      </c>
      <c r="C1" s="700"/>
      <c r="D1" s="700"/>
      <c r="E1" s="700"/>
      <c r="F1" s="700"/>
      <c r="G1" s="700"/>
      <c r="H1" s="700"/>
      <c r="I1" s="700"/>
      <c r="J1" s="700"/>
      <c r="K1" s="700"/>
      <c r="L1" s="700"/>
      <c r="M1" s="700"/>
      <c r="N1" s="700"/>
      <c r="O1" s="700"/>
    </row>
    <row r="2" spans="1:34" ht="15" customHeight="1" x14ac:dyDescent="0.2">
      <c r="B2" s="701"/>
      <c r="C2" s="701"/>
      <c r="D2" s="701"/>
      <c r="E2" s="701"/>
      <c r="F2" s="701"/>
      <c r="G2" s="701"/>
      <c r="H2" s="701"/>
      <c r="I2" s="701"/>
      <c r="J2" s="701"/>
      <c r="K2" s="701"/>
      <c r="L2" s="701"/>
      <c r="M2" s="701"/>
      <c r="N2" s="701"/>
      <c r="O2" s="701"/>
    </row>
    <row r="3" spans="1:34" ht="21" customHeight="1" x14ac:dyDescent="0.2">
      <c r="B3" s="668" t="s">
        <v>131</v>
      </c>
      <c r="C3" s="668"/>
      <c r="D3" s="668"/>
      <c r="E3" s="668"/>
      <c r="F3" s="668"/>
      <c r="G3" s="668"/>
      <c r="H3" s="668"/>
      <c r="I3" s="668"/>
      <c r="J3" s="668"/>
      <c r="K3" s="668"/>
      <c r="L3" s="668"/>
      <c r="M3" s="668"/>
      <c r="N3" s="668"/>
      <c r="O3" s="668"/>
    </row>
    <row r="4" spans="1:34" ht="15" customHeight="1" x14ac:dyDescent="0.2">
      <c r="A4" s="308"/>
      <c r="B4" s="14"/>
      <c r="C4" s="14"/>
      <c r="D4" s="14"/>
      <c r="E4" s="14"/>
      <c r="F4" s="14"/>
      <c r="G4" s="14"/>
      <c r="H4" s="14"/>
      <c r="I4" s="14"/>
      <c r="J4" s="14"/>
      <c r="K4" s="14"/>
      <c r="L4" s="14"/>
      <c r="M4" s="14"/>
      <c r="N4" s="14"/>
      <c r="O4" s="14"/>
    </row>
    <row r="5" spans="1:34" ht="15" customHeight="1" x14ac:dyDescent="0.2">
      <c r="A5" s="308"/>
      <c r="B5" s="14"/>
      <c r="C5" s="616" t="s">
        <v>130</v>
      </c>
      <c r="D5" s="667"/>
      <c r="E5" s="704" t="s">
        <v>825</v>
      </c>
      <c r="F5" s="704"/>
      <c r="G5" s="14"/>
      <c r="H5" s="14"/>
      <c r="I5" s="14"/>
      <c r="J5" s="634" t="s">
        <v>129</v>
      </c>
      <c r="K5" s="634"/>
      <c r="L5" s="634"/>
      <c r="M5" s="702" t="s">
        <v>779</v>
      </c>
      <c r="N5" s="703"/>
      <c r="O5" s="14"/>
    </row>
    <row r="6" spans="1:34" ht="15" customHeight="1" x14ac:dyDescent="0.2">
      <c r="A6" s="308"/>
      <c r="B6" s="14"/>
      <c r="C6" s="315"/>
      <c r="D6" s="14"/>
      <c r="E6" s="14"/>
      <c r="F6" s="14"/>
      <c r="G6" s="14"/>
      <c r="H6" s="14"/>
      <c r="I6" s="14"/>
      <c r="J6" s="14"/>
      <c r="K6" s="14"/>
      <c r="L6" s="14"/>
      <c r="M6" s="14"/>
      <c r="N6" s="14"/>
      <c r="O6" s="14"/>
    </row>
    <row r="7" spans="1:34" ht="21" customHeight="1" x14ac:dyDescent="0.2">
      <c r="A7" s="308"/>
      <c r="B7" s="615" t="s">
        <v>539</v>
      </c>
      <c r="C7" s="615"/>
      <c r="D7" s="615"/>
      <c r="E7" s="615"/>
      <c r="F7" s="615"/>
      <c r="G7" s="615"/>
      <c r="H7" s="615"/>
      <c r="I7" s="615"/>
      <c r="J7" s="615"/>
      <c r="K7" s="615"/>
      <c r="L7" s="615"/>
      <c r="M7" s="615"/>
      <c r="N7" s="615"/>
      <c r="O7" s="615"/>
    </row>
    <row r="8" spans="1:34" ht="15" customHeight="1" x14ac:dyDescent="0.2">
      <c r="A8" s="308"/>
      <c r="B8" s="14"/>
      <c r="C8" s="6"/>
      <c r="D8" s="6"/>
      <c r="E8" s="14"/>
      <c r="F8" s="14"/>
      <c r="G8" s="14"/>
      <c r="H8" s="14"/>
      <c r="I8" s="14"/>
      <c r="J8" s="14"/>
      <c r="K8" s="14"/>
      <c r="L8" s="14"/>
      <c r="M8" s="14"/>
      <c r="N8" s="14"/>
      <c r="O8" s="14"/>
    </row>
    <row r="9" spans="1:34" ht="15" customHeight="1" x14ac:dyDescent="0.2">
      <c r="A9" s="308"/>
      <c r="B9" s="14"/>
      <c r="C9" s="603" t="s">
        <v>128</v>
      </c>
      <c r="D9" s="603"/>
      <c r="E9" s="14"/>
      <c r="F9" s="14"/>
      <c r="G9" s="14"/>
      <c r="H9" s="14"/>
      <c r="I9" s="14"/>
      <c r="J9" s="14"/>
      <c r="K9" s="14"/>
      <c r="L9" s="14"/>
      <c r="M9" s="14"/>
      <c r="N9" s="14"/>
      <c r="O9" s="14"/>
    </row>
    <row r="10" spans="1:34" ht="40.5" customHeight="1" x14ac:dyDescent="0.2">
      <c r="A10" s="308"/>
      <c r="B10" s="14"/>
      <c r="C10" s="624" t="s">
        <v>772</v>
      </c>
      <c r="D10" s="624"/>
      <c r="E10" s="624"/>
      <c r="F10" s="624"/>
      <c r="G10" s="624"/>
      <c r="H10" s="624"/>
      <c r="I10" s="624"/>
      <c r="J10" s="624"/>
      <c r="K10" s="624"/>
      <c r="L10" s="624"/>
      <c r="M10" s="624"/>
      <c r="N10" s="624"/>
      <c r="O10" s="624"/>
      <c r="AH10" s="298" t="b">
        <v>0</v>
      </c>
    </row>
    <row r="11" spans="1:34" ht="32.25" customHeight="1" x14ac:dyDescent="0.2">
      <c r="A11" s="308"/>
      <c r="B11" s="14"/>
      <c r="C11" s="624" t="s">
        <v>127</v>
      </c>
      <c r="D11" s="624"/>
      <c r="E11" s="624"/>
      <c r="F11" s="624"/>
      <c r="G11" s="624"/>
      <c r="H11" s="624"/>
      <c r="I11" s="624"/>
      <c r="J11" s="624"/>
      <c r="K11" s="624"/>
      <c r="L11" s="624"/>
      <c r="M11" s="624"/>
      <c r="N11" s="624"/>
      <c r="O11" s="624"/>
      <c r="AH11" s="298" t="b">
        <v>1</v>
      </c>
    </row>
    <row r="12" spans="1:34" ht="37.5" customHeight="1" x14ac:dyDescent="0.2">
      <c r="A12" s="308"/>
      <c r="B12" s="14"/>
      <c r="C12" s="624" t="s">
        <v>1012</v>
      </c>
      <c r="D12" s="624"/>
      <c r="E12" s="624"/>
      <c r="F12" s="624"/>
      <c r="G12" s="624"/>
      <c r="H12" s="624"/>
      <c r="I12" s="624"/>
      <c r="J12" s="624"/>
      <c r="K12" s="624"/>
      <c r="L12" s="624"/>
      <c r="M12" s="624"/>
      <c r="N12" s="624"/>
      <c r="O12" s="624"/>
      <c r="AH12" s="298" t="b">
        <v>0</v>
      </c>
    </row>
    <row r="13" spans="1:34" ht="21" customHeight="1" x14ac:dyDescent="0.2">
      <c r="A13" s="308"/>
      <c r="B13" s="14"/>
      <c r="C13" s="638" t="s">
        <v>126</v>
      </c>
      <c r="D13" s="638"/>
      <c r="E13" s="638"/>
      <c r="F13" s="638"/>
      <c r="G13" s="638"/>
      <c r="H13" s="638"/>
      <c r="I13" s="638"/>
      <c r="J13" s="638"/>
      <c r="K13" s="638"/>
      <c r="L13" s="638"/>
      <c r="M13" s="638"/>
      <c r="N13" s="638"/>
      <c r="O13" s="638"/>
      <c r="AH13" s="298" t="b">
        <v>0</v>
      </c>
    </row>
    <row r="14" spans="1:34" ht="15" customHeight="1" x14ac:dyDescent="0.2">
      <c r="A14" s="308"/>
      <c r="B14" s="14"/>
      <c r="C14" s="14"/>
      <c r="D14" s="14"/>
      <c r="E14" s="14"/>
      <c r="F14" s="14"/>
      <c r="G14" s="14"/>
      <c r="H14" s="14"/>
      <c r="I14" s="14"/>
      <c r="J14" s="14"/>
      <c r="K14" s="14"/>
      <c r="L14" s="14"/>
      <c r="M14" s="14"/>
      <c r="N14" s="14"/>
      <c r="O14" s="14"/>
    </row>
    <row r="15" spans="1:34" ht="15" customHeight="1" x14ac:dyDescent="0.2">
      <c r="A15" s="308"/>
      <c r="B15" s="14"/>
      <c r="C15" s="9" t="s">
        <v>125</v>
      </c>
      <c r="D15" s="14"/>
      <c r="E15" s="14"/>
      <c r="F15" s="14"/>
      <c r="G15" s="14"/>
      <c r="H15" s="14"/>
      <c r="I15" s="14"/>
      <c r="J15" s="14"/>
      <c r="K15" s="14"/>
      <c r="L15" s="14"/>
      <c r="M15" s="14"/>
      <c r="N15" s="14"/>
      <c r="O15" s="14"/>
    </row>
    <row r="16" spans="1:34" ht="15" customHeight="1" x14ac:dyDescent="0.2">
      <c r="A16" s="308"/>
      <c r="B16" s="14"/>
      <c r="C16" s="14"/>
      <c r="D16" s="14"/>
      <c r="E16" s="14"/>
      <c r="F16" s="14"/>
      <c r="G16" s="14"/>
      <c r="H16" s="14"/>
      <c r="I16" s="14"/>
      <c r="J16" s="14"/>
      <c r="K16" s="14"/>
      <c r="L16" s="14"/>
      <c r="M16" s="14"/>
      <c r="N16" s="14"/>
      <c r="O16" s="14"/>
    </row>
    <row r="17" spans="1:34" ht="37.5" customHeight="1" x14ac:dyDescent="0.2">
      <c r="A17" s="308"/>
      <c r="B17" s="14"/>
      <c r="C17" s="624" t="s">
        <v>124</v>
      </c>
      <c r="D17" s="624"/>
      <c r="E17" s="624"/>
      <c r="F17" s="624"/>
      <c r="G17" s="624"/>
      <c r="H17" s="624"/>
      <c r="I17" s="624"/>
      <c r="J17" s="624"/>
      <c r="K17" s="624"/>
      <c r="L17" s="624"/>
      <c r="M17" s="624"/>
      <c r="N17" s="624"/>
      <c r="O17" s="624"/>
      <c r="AH17" s="298" t="b">
        <v>0</v>
      </c>
    </row>
    <row r="18" spans="1:34" ht="30.75" customHeight="1" x14ac:dyDescent="0.2">
      <c r="A18" s="308"/>
      <c r="B18" s="14"/>
      <c r="C18" s="624" t="s">
        <v>123</v>
      </c>
      <c r="D18" s="624"/>
      <c r="E18" s="624"/>
      <c r="F18" s="624"/>
      <c r="G18" s="624"/>
      <c r="H18" s="624"/>
      <c r="I18" s="624"/>
      <c r="J18" s="624"/>
      <c r="K18" s="624"/>
      <c r="L18" s="624"/>
      <c r="M18" s="624"/>
      <c r="N18" s="624"/>
      <c r="O18" s="624"/>
      <c r="AH18" s="298" t="b">
        <v>0</v>
      </c>
    </row>
    <row r="19" spans="1:34" ht="15" hidden="1" customHeight="1" x14ac:dyDescent="0.2">
      <c r="A19" s="308"/>
      <c r="B19" s="14"/>
      <c r="C19" s="338"/>
      <c r="D19" s="338"/>
      <c r="E19" s="338"/>
      <c r="F19" s="338"/>
      <c r="G19" s="338"/>
      <c r="H19" s="338"/>
      <c r="I19" s="338"/>
      <c r="J19" s="338"/>
      <c r="K19" s="338"/>
      <c r="L19" s="338"/>
      <c r="M19" s="338"/>
      <c r="N19" s="338"/>
      <c r="O19" s="338"/>
    </row>
    <row r="20" spans="1:34" ht="21" hidden="1" customHeight="1" x14ac:dyDescent="0.2">
      <c r="A20" s="308"/>
      <c r="B20" s="615" t="s">
        <v>122</v>
      </c>
      <c r="C20" s="615"/>
      <c r="D20" s="615"/>
      <c r="E20" s="615"/>
      <c r="F20" s="615"/>
      <c r="G20" s="615"/>
      <c r="H20" s="615"/>
      <c r="I20" s="615"/>
      <c r="J20" s="615"/>
      <c r="K20" s="615"/>
      <c r="L20" s="615"/>
      <c r="M20" s="615"/>
      <c r="N20" s="615"/>
      <c r="O20" s="615"/>
    </row>
    <row r="21" spans="1:34" ht="15" hidden="1" customHeight="1" x14ac:dyDescent="0.2">
      <c r="A21" s="308"/>
      <c r="B21" s="14"/>
      <c r="C21" s="14"/>
      <c r="D21" s="14"/>
      <c r="E21" s="14"/>
      <c r="F21" s="14"/>
      <c r="G21" s="14"/>
      <c r="H21" s="14"/>
      <c r="I21" s="14"/>
      <c r="J21" s="14"/>
      <c r="K21" s="14"/>
      <c r="L21" s="14"/>
      <c r="M21" s="14"/>
      <c r="N21" s="14"/>
      <c r="O21" s="14"/>
    </row>
    <row r="22" spans="1:34" ht="20.25" hidden="1" customHeight="1" x14ac:dyDescent="0.2">
      <c r="A22" s="308"/>
      <c r="B22" s="643" t="s">
        <v>121</v>
      </c>
      <c r="C22" s="643"/>
      <c r="D22" s="643"/>
      <c r="E22" s="643"/>
      <c r="F22" s="643"/>
      <c r="G22" s="643"/>
      <c r="H22" s="643"/>
      <c r="I22" s="643"/>
      <c r="J22" s="643"/>
      <c r="K22" s="643"/>
      <c r="L22" s="643"/>
      <c r="M22" s="643"/>
      <c r="N22" s="643"/>
      <c r="O22" s="643"/>
    </row>
    <row r="23" spans="1:34" ht="15" hidden="1" customHeight="1" x14ac:dyDescent="0.2">
      <c r="A23" s="308"/>
      <c r="B23" s="320"/>
      <c r="C23" s="320"/>
      <c r="D23" s="320"/>
      <c r="E23" s="320"/>
      <c r="F23" s="320"/>
      <c r="G23" s="320"/>
      <c r="H23" s="320"/>
      <c r="I23" s="320"/>
      <c r="J23" s="320"/>
      <c r="K23" s="320"/>
      <c r="L23" s="320"/>
      <c r="M23" s="320"/>
      <c r="N23" s="320"/>
      <c r="O23" s="320"/>
    </row>
    <row r="24" spans="1:34" ht="15" hidden="1" customHeight="1" x14ac:dyDescent="0.2">
      <c r="A24" s="308"/>
      <c r="B24" s="14"/>
      <c r="C24" s="601" t="s">
        <v>103</v>
      </c>
      <c r="D24" s="601"/>
      <c r="E24" s="629"/>
      <c r="F24" s="630"/>
      <c r="G24" s="630"/>
      <c r="H24" s="630"/>
      <c r="I24" s="630"/>
      <c r="J24" s="630"/>
      <c r="K24" s="630"/>
      <c r="L24" s="631"/>
      <c r="N24" s="320"/>
      <c r="O24" s="14"/>
    </row>
    <row r="25" spans="1:34" ht="15" hidden="1" customHeight="1" x14ac:dyDescent="0.2">
      <c r="A25" s="308"/>
      <c r="B25" s="14"/>
      <c r="C25" s="310"/>
      <c r="D25" s="315"/>
      <c r="E25" s="315"/>
      <c r="F25" s="315"/>
      <c r="G25" s="320"/>
      <c r="H25" s="320"/>
      <c r="I25" s="320"/>
      <c r="J25" s="320"/>
      <c r="K25" s="320"/>
      <c r="L25" s="320"/>
      <c r="M25" s="320"/>
      <c r="N25" s="320"/>
      <c r="O25" s="14"/>
    </row>
    <row r="26" spans="1:34" ht="15" hidden="1" customHeight="1" x14ac:dyDescent="0.2">
      <c r="A26" s="308"/>
      <c r="B26" s="14"/>
      <c r="C26" s="640" t="s">
        <v>102</v>
      </c>
      <c r="D26" s="676"/>
      <c r="E26" s="669"/>
      <c r="F26" s="669"/>
      <c r="G26" s="320"/>
      <c r="H26" s="320"/>
      <c r="I26" s="320"/>
      <c r="J26" s="320"/>
      <c r="K26" s="320"/>
      <c r="L26" s="320"/>
      <c r="M26" s="320"/>
      <c r="N26" s="320"/>
      <c r="O26" s="14"/>
    </row>
    <row r="27" spans="1:34" ht="15" hidden="1" customHeight="1" x14ac:dyDescent="0.2">
      <c r="A27" s="308"/>
      <c r="B27" s="14"/>
      <c r="C27" s="320"/>
      <c r="D27" s="320"/>
      <c r="E27" s="320"/>
      <c r="F27" s="320"/>
      <c r="G27" s="320"/>
      <c r="H27" s="320"/>
      <c r="I27" s="320"/>
      <c r="J27" s="320"/>
      <c r="K27" s="320"/>
      <c r="L27" s="320"/>
      <c r="M27" s="320"/>
      <c r="N27" s="320"/>
      <c r="O27" s="14"/>
    </row>
    <row r="28" spans="1:34" ht="20.25" hidden="1" customHeight="1" x14ac:dyDescent="0.2">
      <c r="A28" s="308"/>
      <c r="B28" s="617" t="s">
        <v>101</v>
      </c>
      <c r="C28" s="617"/>
      <c r="D28" s="617"/>
      <c r="E28" s="617"/>
      <c r="F28" s="617"/>
      <c r="G28" s="617"/>
      <c r="H28" s="617"/>
      <c r="I28" s="617"/>
      <c r="J28" s="617"/>
      <c r="K28" s="617"/>
      <c r="L28" s="617"/>
      <c r="M28" s="617"/>
      <c r="N28" s="617"/>
      <c r="O28" s="617"/>
    </row>
    <row r="29" spans="1:34" ht="15" hidden="1" customHeight="1" x14ac:dyDescent="0.2">
      <c r="A29" s="308"/>
      <c r="B29" s="320"/>
      <c r="C29" s="320"/>
      <c r="D29" s="320"/>
      <c r="E29" s="320"/>
      <c r="F29" s="320"/>
      <c r="G29" s="320"/>
      <c r="H29" s="320"/>
      <c r="I29" s="320"/>
      <c r="J29" s="320"/>
      <c r="K29" s="320"/>
      <c r="L29" s="320"/>
      <c r="M29" s="320"/>
      <c r="N29" s="320"/>
      <c r="O29" s="320"/>
    </row>
    <row r="30" spans="1:34" ht="15" hidden="1" customHeight="1" x14ac:dyDescent="0.2">
      <c r="A30" s="308"/>
      <c r="B30" s="14"/>
      <c r="C30" s="640" t="s">
        <v>100</v>
      </c>
      <c r="D30" s="640"/>
      <c r="E30" s="629"/>
      <c r="F30" s="631"/>
      <c r="G30" s="14"/>
      <c r="H30" s="14"/>
      <c r="I30" s="679" t="s">
        <v>99</v>
      </c>
      <c r="J30" s="680"/>
      <c r="K30" s="629"/>
      <c r="L30" s="630"/>
      <c r="M30" s="630"/>
      <c r="N30" s="631"/>
      <c r="O30" s="14"/>
    </row>
    <row r="31" spans="1:34" ht="15" hidden="1" customHeight="1" x14ac:dyDescent="0.2">
      <c r="A31" s="308"/>
      <c r="B31" s="14"/>
      <c r="C31" s="342"/>
      <c r="D31" s="342"/>
      <c r="E31" s="315"/>
      <c r="F31" s="14"/>
      <c r="G31" s="14"/>
      <c r="H31" s="14"/>
      <c r="I31" s="311"/>
      <c r="J31" s="311"/>
      <c r="K31" s="315"/>
      <c r="L31" s="315"/>
      <c r="M31" s="315"/>
      <c r="N31" s="315"/>
      <c r="O31" s="14"/>
    </row>
    <row r="32" spans="1:34" ht="15" hidden="1" customHeight="1" x14ac:dyDescent="0.2">
      <c r="A32" s="308"/>
      <c r="B32" s="14"/>
      <c r="C32" s="640" t="s">
        <v>98</v>
      </c>
      <c r="D32" s="640"/>
      <c r="E32" s="629"/>
      <c r="F32" s="630"/>
      <c r="G32" s="630"/>
      <c r="H32" s="631"/>
      <c r="I32" s="677" t="s">
        <v>97</v>
      </c>
      <c r="J32" s="678"/>
      <c r="K32" s="664"/>
      <c r="L32" s="645"/>
      <c r="M32" s="645"/>
      <c r="N32" s="646"/>
      <c r="O32" s="14"/>
    </row>
    <row r="33" spans="1:15" ht="15" hidden="1" customHeight="1" x14ac:dyDescent="0.2">
      <c r="A33" s="308"/>
      <c r="B33" s="14"/>
      <c r="D33" s="14"/>
      <c r="E33" s="315"/>
      <c r="F33" s="315"/>
      <c r="G33" s="315"/>
      <c r="H33" s="315"/>
      <c r="I33" s="315"/>
      <c r="J33" s="315"/>
      <c r="K33" s="315"/>
      <c r="L33" s="315"/>
      <c r="M33" s="315"/>
      <c r="N33" s="315"/>
      <c r="O33" s="14"/>
    </row>
    <row r="34" spans="1:15" ht="18.75" hidden="1" customHeight="1" x14ac:dyDescent="0.2">
      <c r="A34" s="308"/>
      <c r="B34" s="617" t="s">
        <v>96</v>
      </c>
      <c r="C34" s="617"/>
      <c r="D34" s="617"/>
      <c r="E34" s="617"/>
      <c r="F34" s="617"/>
      <c r="G34" s="617"/>
      <c r="H34" s="617"/>
      <c r="I34" s="617"/>
      <c r="J34" s="617"/>
      <c r="K34" s="617"/>
      <c r="L34" s="617"/>
      <c r="M34" s="617"/>
      <c r="N34" s="617"/>
      <c r="O34" s="617"/>
    </row>
    <row r="35" spans="1:15" ht="15" hidden="1" customHeight="1" x14ac:dyDescent="0.2">
      <c r="A35" s="308"/>
      <c r="B35" s="312"/>
      <c r="C35" s="312"/>
      <c r="D35" s="312"/>
      <c r="E35" s="312"/>
      <c r="F35" s="312"/>
      <c r="G35" s="312"/>
      <c r="H35" s="312"/>
      <c r="I35" s="312"/>
      <c r="J35" s="312"/>
      <c r="K35" s="312"/>
      <c r="L35" s="312"/>
      <c r="M35" s="312"/>
      <c r="N35" s="312"/>
      <c r="O35" s="312"/>
    </row>
    <row r="36" spans="1:15" ht="15" hidden="1" customHeight="1" x14ac:dyDescent="0.2">
      <c r="A36" s="308"/>
      <c r="B36" s="14"/>
      <c r="C36" s="640" t="s">
        <v>95</v>
      </c>
      <c r="D36" s="640"/>
      <c r="E36" s="629"/>
      <c r="F36" s="630"/>
      <c r="G36" s="630"/>
      <c r="H36" s="630"/>
      <c r="I36" s="630"/>
      <c r="J36" s="630"/>
      <c r="K36" s="630"/>
      <c r="L36" s="630"/>
      <c r="M36" s="630"/>
      <c r="N36" s="631"/>
      <c r="O36" s="14"/>
    </row>
    <row r="37" spans="1:15" ht="15" hidden="1" customHeight="1" x14ac:dyDescent="0.2">
      <c r="A37" s="308"/>
      <c r="B37" s="14"/>
      <c r="C37" s="476"/>
      <c r="D37" s="342"/>
      <c r="E37" s="315"/>
      <c r="F37" s="315"/>
      <c r="G37" s="315"/>
      <c r="H37" s="315"/>
      <c r="I37" s="315"/>
      <c r="J37" s="315"/>
      <c r="K37" s="315"/>
      <c r="L37" s="355"/>
      <c r="M37" s="315"/>
      <c r="N37" s="315"/>
      <c r="O37" s="14"/>
    </row>
    <row r="38" spans="1:15" ht="15" hidden="1" customHeight="1" x14ac:dyDescent="0.2">
      <c r="A38" s="308"/>
      <c r="B38" s="14"/>
      <c r="C38" s="476" t="s">
        <v>606</v>
      </c>
      <c r="D38" s="315"/>
      <c r="E38" s="629"/>
      <c r="F38" s="630"/>
      <c r="G38" s="630"/>
      <c r="H38" s="631"/>
      <c r="I38" s="363" t="s">
        <v>94</v>
      </c>
      <c r="J38" s="13"/>
      <c r="K38" s="14"/>
      <c r="L38" s="359" t="s">
        <v>93</v>
      </c>
      <c r="M38" s="618"/>
      <c r="N38" s="620"/>
      <c r="O38" s="14"/>
    </row>
    <row r="39" spans="1:15" ht="15" hidden="1" customHeight="1" x14ac:dyDescent="0.2">
      <c r="A39" s="308"/>
      <c r="B39" s="14"/>
      <c r="C39" s="342"/>
      <c r="D39" s="315"/>
      <c r="E39" s="315"/>
      <c r="F39" s="315"/>
      <c r="G39" s="315"/>
      <c r="H39" s="342"/>
      <c r="I39" s="342"/>
      <c r="J39" s="315"/>
      <c r="K39" s="14"/>
      <c r="L39" s="313"/>
      <c r="M39" s="338"/>
      <c r="N39" s="315"/>
      <c r="O39" s="14"/>
    </row>
    <row r="40" spans="1:15" ht="15" hidden="1" customHeight="1" x14ac:dyDescent="0.2">
      <c r="A40" s="308"/>
      <c r="B40" s="14"/>
      <c r="C40" s="674" t="s">
        <v>92</v>
      </c>
      <c r="D40" s="674"/>
      <c r="E40" s="710"/>
      <c r="F40" s="710"/>
      <c r="G40" s="710"/>
      <c r="H40" s="357" t="s">
        <v>91</v>
      </c>
      <c r="I40" s="664"/>
      <c r="J40" s="645"/>
      <c r="K40" s="646"/>
      <c r="L40" s="360" t="s">
        <v>90</v>
      </c>
      <c r="M40" s="639"/>
      <c r="N40" s="639"/>
      <c r="O40" s="14"/>
    </row>
    <row r="41" spans="1:15" ht="15" hidden="1" customHeight="1" x14ac:dyDescent="0.2">
      <c r="A41" s="308"/>
      <c r="B41" s="14"/>
      <c r="C41" s="6"/>
      <c r="D41" s="14"/>
      <c r="E41" s="14"/>
      <c r="F41" s="14"/>
      <c r="G41" s="14"/>
      <c r="H41" s="14"/>
      <c r="I41" s="14"/>
      <c r="J41" s="14"/>
      <c r="K41" s="14"/>
      <c r="L41" s="14"/>
      <c r="M41" s="14"/>
      <c r="N41" s="14"/>
      <c r="O41" s="14"/>
    </row>
    <row r="42" spans="1:15" ht="15" hidden="1" customHeight="1" x14ac:dyDescent="0.2">
      <c r="A42" s="308"/>
      <c r="B42" s="14"/>
      <c r="C42" s="640" t="s">
        <v>89</v>
      </c>
      <c r="D42" s="640"/>
      <c r="E42" s="688"/>
      <c r="F42" s="682"/>
      <c r="G42" s="683"/>
      <c r="H42" s="14"/>
      <c r="I42" s="674" t="s">
        <v>88</v>
      </c>
      <c r="J42" s="686"/>
      <c r="K42" s="664"/>
      <c r="L42" s="645"/>
      <c r="M42" s="645"/>
      <c r="N42" s="646"/>
      <c r="O42" s="14"/>
    </row>
    <row r="43" spans="1:15" ht="15" hidden="1" customHeight="1" x14ac:dyDescent="0.2">
      <c r="A43" s="308"/>
      <c r="B43" s="312"/>
      <c r="C43" s="312"/>
      <c r="D43" s="312"/>
      <c r="E43" s="312"/>
      <c r="F43" s="312"/>
      <c r="G43" s="312"/>
      <c r="H43" s="312"/>
      <c r="I43" s="312"/>
      <c r="J43" s="312"/>
      <c r="K43" s="312"/>
      <c r="L43" s="312"/>
      <c r="M43" s="312"/>
      <c r="N43" s="312"/>
      <c r="O43" s="14"/>
    </row>
    <row r="44" spans="1:15" ht="17.25" hidden="1" customHeight="1" x14ac:dyDescent="0.2">
      <c r="A44" s="308"/>
      <c r="B44" s="617" t="s">
        <v>110</v>
      </c>
      <c r="C44" s="617"/>
      <c r="D44" s="617"/>
      <c r="E44" s="617"/>
      <c r="F44" s="617"/>
      <c r="G44" s="617"/>
      <c r="H44" s="617"/>
      <c r="I44" s="617"/>
      <c r="J44" s="617"/>
      <c r="K44" s="617"/>
      <c r="L44" s="617"/>
      <c r="M44" s="617"/>
      <c r="N44" s="617"/>
      <c r="O44" s="617"/>
    </row>
    <row r="45" spans="1:15" ht="15" hidden="1" customHeight="1" x14ac:dyDescent="0.2">
      <c r="A45" s="308"/>
      <c r="B45" s="14"/>
      <c r="C45" s="315"/>
      <c r="D45" s="315"/>
      <c r="E45" s="315"/>
      <c r="F45" s="315"/>
      <c r="G45" s="315"/>
      <c r="H45" s="315"/>
      <c r="I45" s="315"/>
      <c r="J45" s="315"/>
      <c r="K45" s="315"/>
      <c r="L45" s="315"/>
      <c r="M45" s="315"/>
      <c r="N45" s="315"/>
      <c r="O45" s="14"/>
    </row>
    <row r="46" spans="1:15" ht="15" hidden="1" customHeight="1" x14ac:dyDescent="0.2">
      <c r="A46" s="308"/>
      <c r="B46" s="14"/>
      <c r="C46" s="355" t="s">
        <v>109</v>
      </c>
      <c r="D46" s="315"/>
      <c r="E46" s="629"/>
      <c r="F46" s="630"/>
      <c r="G46" s="630"/>
      <c r="H46" s="631"/>
      <c r="I46" s="361" t="s">
        <v>98</v>
      </c>
      <c r="K46" s="629"/>
      <c r="L46" s="630"/>
      <c r="M46" s="630"/>
      <c r="N46" s="631"/>
      <c r="O46" s="14"/>
    </row>
    <row r="47" spans="1:15" ht="15" hidden="1" customHeight="1" x14ac:dyDescent="0.2">
      <c r="A47" s="308"/>
      <c r="B47" s="14"/>
      <c r="C47" s="315"/>
      <c r="D47" s="315"/>
      <c r="E47" s="315"/>
      <c r="F47" s="315"/>
      <c r="G47" s="315"/>
      <c r="H47" s="315"/>
      <c r="I47" s="313"/>
      <c r="J47" s="315"/>
      <c r="K47" s="315"/>
      <c r="L47" s="315"/>
      <c r="M47" s="315"/>
      <c r="N47" s="315"/>
      <c r="O47" s="14"/>
    </row>
    <row r="48" spans="1:15" ht="15" hidden="1" customHeight="1" x14ac:dyDescent="0.2">
      <c r="A48" s="308"/>
      <c r="B48" s="14"/>
      <c r="C48" s="355" t="s">
        <v>89</v>
      </c>
      <c r="D48" s="315"/>
      <c r="E48" s="644"/>
      <c r="F48" s="645"/>
      <c r="G48" s="645"/>
      <c r="H48" s="646"/>
      <c r="I48" s="361" t="s">
        <v>90</v>
      </c>
      <c r="J48" s="314"/>
      <c r="K48" s="629"/>
      <c r="L48" s="630"/>
      <c r="M48" s="630"/>
      <c r="N48" s="631"/>
      <c r="O48" s="14"/>
    </row>
    <row r="49" spans="1:15" ht="15" hidden="1" customHeight="1" x14ac:dyDescent="0.2">
      <c r="A49" s="308"/>
      <c r="B49" s="14"/>
      <c r="C49" s="315"/>
      <c r="D49" s="315"/>
      <c r="E49" s="315"/>
      <c r="F49" s="315"/>
      <c r="G49" s="315"/>
      <c r="H49" s="315"/>
      <c r="I49" s="315"/>
      <c r="J49" s="315"/>
      <c r="K49" s="315"/>
      <c r="L49" s="315"/>
      <c r="M49" s="315"/>
      <c r="N49" s="315"/>
      <c r="O49" s="14"/>
    </row>
    <row r="50" spans="1:15" ht="17.25" hidden="1" customHeight="1" x14ac:dyDescent="0.2">
      <c r="A50" s="308"/>
      <c r="B50" s="617" t="s">
        <v>87</v>
      </c>
      <c r="C50" s="617"/>
      <c r="D50" s="617"/>
      <c r="E50" s="617"/>
      <c r="F50" s="617"/>
      <c r="G50" s="617"/>
      <c r="H50" s="617"/>
      <c r="I50" s="617"/>
      <c r="J50" s="617"/>
      <c r="K50" s="617"/>
      <c r="L50" s="617"/>
      <c r="M50" s="617"/>
      <c r="N50" s="617"/>
      <c r="O50" s="617"/>
    </row>
    <row r="51" spans="1:15" ht="15" hidden="1" customHeight="1" x14ac:dyDescent="0.2">
      <c r="A51" s="308"/>
      <c r="B51" s="320"/>
      <c r="C51" s="320"/>
      <c r="D51" s="651"/>
      <c r="E51" s="651"/>
      <c r="F51" s="651"/>
      <c r="G51" s="651"/>
      <c r="H51" s="651"/>
      <c r="I51" s="651"/>
      <c r="J51" s="651"/>
      <c r="K51" s="651"/>
      <c r="L51" s="651"/>
      <c r="M51" s="651"/>
      <c r="N51" s="651"/>
      <c r="O51" s="320"/>
    </row>
    <row r="52" spans="1:15" ht="15" hidden="1" customHeight="1" x14ac:dyDescent="0.2">
      <c r="A52" s="308"/>
      <c r="B52" s="320"/>
      <c r="C52" s="355" t="s">
        <v>85</v>
      </c>
      <c r="D52" s="14"/>
      <c r="E52" s="652"/>
      <c r="F52" s="653"/>
      <c r="H52" s="320"/>
      <c r="I52" s="320"/>
      <c r="J52" s="320"/>
      <c r="K52" s="320"/>
      <c r="L52" s="320"/>
      <c r="M52" s="320"/>
      <c r="N52" s="320"/>
      <c r="O52" s="320"/>
    </row>
    <row r="53" spans="1:15" ht="15" hidden="1" customHeight="1" x14ac:dyDescent="0.2">
      <c r="A53" s="308"/>
      <c r="B53" s="320"/>
      <c r="C53" s="320"/>
      <c r="D53" s="320"/>
      <c r="E53" s="320"/>
      <c r="F53" s="320"/>
      <c r="G53" s="320"/>
      <c r="H53" s="320"/>
      <c r="I53" s="320"/>
      <c r="J53" s="320"/>
      <c r="K53" s="320"/>
      <c r="L53" s="320"/>
      <c r="M53" s="320"/>
      <c r="N53" s="320"/>
      <c r="O53" s="320"/>
    </row>
    <row r="54" spans="1:15" ht="15" hidden="1" customHeight="1" x14ac:dyDescent="0.2">
      <c r="A54" s="308"/>
      <c r="B54" s="14"/>
      <c r="C54" s="616" t="s">
        <v>84</v>
      </c>
      <c r="D54" s="667"/>
      <c r="E54" s="639"/>
      <c r="F54" s="639"/>
      <c r="G54" s="639"/>
      <c r="H54" s="639"/>
      <c r="I54" s="639"/>
      <c r="J54" s="320"/>
      <c r="K54" s="320"/>
      <c r="L54" s="320"/>
      <c r="M54" s="320"/>
      <c r="O54" s="14"/>
    </row>
    <row r="55" spans="1:15" ht="15" hidden="1" customHeight="1" x14ac:dyDescent="0.2">
      <c r="A55" s="308"/>
      <c r="B55" s="14"/>
      <c r="C55" s="666"/>
      <c r="D55" s="666"/>
      <c r="F55" s="316"/>
      <c r="G55" s="316"/>
      <c r="H55" s="316"/>
      <c r="I55" s="316"/>
      <c r="J55" s="316"/>
      <c r="K55" s="316"/>
      <c r="L55" s="316"/>
      <c r="M55" s="316"/>
      <c r="N55" s="316"/>
      <c r="O55" s="316"/>
    </row>
    <row r="56" spans="1:15" ht="15" hidden="1" customHeight="1" x14ac:dyDescent="0.2">
      <c r="A56" s="308"/>
      <c r="B56" s="14"/>
      <c r="C56" s="616" t="s">
        <v>83</v>
      </c>
      <c r="D56" s="616"/>
      <c r="E56" s="648"/>
      <c r="F56" s="649"/>
      <c r="G56" s="649"/>
      <c r="H56" s="649"/>
      <c r="I56" s="649"/>
      <c r="J56" s="649"/>
      <c r="K56" s="650"/>
      <c r="M56" s="315"/>
      <c r="N56" s="315"/>
      <c r="O56" s="14"/>
    </row>
    <row r="57" spans="1:15" ht="15" hidden="1" customHeight="1" x14ac:dyDescent="0.2">
      <c r="A57" s="308"/>
      <c r="B57" s="14"/>
      <c r="C57" s="651"/>
      <c r="D57" s="651"/>
      <c r="F57" s="651"/>
      <c r="G57" s="651"/>
      <c r="H57" s="651"/>
      <c r="I57" s="651"/>
      <c r="J57" s="651"/>
      <c r="K57" s="651"/>
      <c r="L57" s="651"/>
      <c r="M57" s="651"/>
      <c r="N57" s="651"/>
      <c r="O57" s="14"/>
    </row>
    <row r="58" spans="1:15" ht="21.75" hidden="1" customHeight="1" x14ac:dyDescent="0.2">
      <c r="A58" s="308"/>
      <c r="B58" s="695" t="s">
        <v>435</v>
      </c>
      <c r="C58" s="695"/>
      <c r="D58" s="695"/>
      <c r="E58" s="695"/>
      <c r="F58" s="695"/>
      <c r="G58" s="695"/>
      <c r="H58" s="695"/>
      <c r="I58" s="695"/>
      <c r="J58" s="695"/>
      <c r="K58" s="695"/>
      <c r="L58" s="695"/>
      <c r="M58" s="695"/>
      <c r="N58" s="695"/>
      <c r="O58" s="695"/>
    </row>
    <row r="59" spans="1:15" ht="15" hidden="1" customHeight="1" x14ac:dyDescent="0.2">
      <c r="A59" s="308"/>
      <c r="B59" s="317"/>
      <c r="C59" s="317"/>
      <c r="D59" s="317"/>
      <c r="E59" s="317"/>
      <c r="F59" s="317"/>
      <c r="G59" s="317"/>
      <c r="H59" s="317"/>
      <c r="I59" s="317"/>
      <c r="J59" s="317"/>
      <c r="K59" s="317"/>
      <c r="L59" s="317"/>
      <c r="M59" s="317"/>
      <c r="N59" s="317"/>
      <c r="O59" s="317"/>
    </row>
    <row r="60" spans="1:15" ht="75" hidden="1" customHeight="1" x14ac:dyDescent="0.2">
      <c r="A60" s="308"/>
      <c r="B60" s="14"/>
      <c r="C60" s="6" t="s">
        <v>607</v>
      </c>
      <c r="D60" s="14"/>
      <c r="E60" s="636"/>
      <c r="F60" s="636"/>
      <c r="G60" s="636"/>
      <c r="H60" s="636"/>
      <c r="I60" s="696" t="s">
        <v>54</v>
      </c>
      <c r="J60" s="697"/>
      <c r="K60" s="636"/>
      <c r="L60" s="636"/>
      <c r="M60" s="636"/>
      <c r="N60" s="636"/>
      <c r="O60" s="320"/>
    </row>
    <row r="61" spans="1:15" ht="24.75" hidden="1" customHeight="1" x14ac:dyDescent="0.2">
      <c r="A61" s="308"/>
      <c r="B61" s="315"/>
      <c r="C61" s="14"/>
      <c r="D61" s="14"/>
      <c r="E61" s="14"/>
      <c r="F61" s="14"/>
      <c r="G61" s="14"/>
      <c r="H61" s="14"/>
      <c r="I61" s="14"/>
      <c r="J61" s="14"/>
      <c r="K61" s="14"/>
      <c r="L61" s="14"/>
      <c r="M61" s="14"/>
      <c r="N61" s="14"/>
      <c r="O61" s="320"/>
    </row>
    <row r="62" spans="1:15" ht="15" hidden="1" customHeight="1" x14ac:dyDescent="0.2">
      <c r="A62" s="308"/>
      <c r="B62" s="318"/>
      <c r="C62" s="319"/>
      <c r="D62" s="319"/>
      <c r="E62" s="319"/>
      <c r="F62" s="319"/>
      <c r="G62" s="319"/>
      <c r="H62" s="319"/>
      <c r="I62" s="319"/>
      <c r="J62" s="319"/>
      <c r="K62" s="319"/>
      <c r="L62" s="319"/>
      <c r="M62" s="319"/>
      <c r="N62" s="319"/>
      <c r="O62" s="318"/>
    </row>
    <row r="63" spans="1:15" ht="20.25" hidden="1" customHeight="1" x14ac:dyDescent="0.2">
      <c r="A63" s="308"/>
      <c r="B63" s="695" t="s">
        <v>503</v>
      </c>
      <c r="C63" s="695"/>
      <c r="D63" s="695"/>
      <c r="E63" s="695"/>
      <c r="F63" s="695"/>
      <c r="G63" s="695"/>
      <c r="H63" s="695"/>
      <c r="I63" s="695"/>
      <c r="J63" s="695"/>
      <c r="K63" s="695"/>
      <c r="L63" s="695"/>
      <c r="M63" s="695"/>
      <c r="N63" s="695"/>
      <c r="O63" s="695"/>
    </row>
    <row r="64" spans="1:15" ht="15" hidden="1" customHeight="1" x14ac:dyDescent="0.2">
      <c r="A64" s="308"/>
      <c r="B64" s="320"/>
      <c r="C64" s="320"/>
      <c r="D64" s="320"/>
      <c r="E64" s="320"/>
      <c r="F64" s="320"/>
      <c r="G64" s="320"/>
      <c r="H64" s="320"/>
      <c r="I64" s="320"/>
      <c r="J64" s="320"/>
      <c r="K64" s="320"/>
      <c r="L64" s="320"/>
      <c r="M64" s="320"/>
      <c r="N64" s="320"/>
      <c r="O64" s="320"/>
    </row>
    <row r="65" spans="1:15" ht="18.75" hidden="1" customHeight="1" x14ac:dyDescent="0.2">
      <c r="A65" s="308"/>
      <c r="B65" s="14"/>
      <c r="C65" s="601" t="s">
        <v>81</v>
      </c>
      <c r="D65" s="626"/>
      <c r="E65" s="629"/>
      <c r="F65" s="630"/>
      <c r="G65" s="631"/>
      <c r="H65" s="320"/>
      <c r="I65" s="320"/>
      <c r="J65" s="320"/>
      <c r="K65" s="320"/>
      <c r="L65" s="320"/>
      <c r="M65" s="320"/>
      <c r="N65" s="320"/>
      <c r="O65" s="14"/>
    </row>
    <row r="66" spans="1:15" ht="16.5" hidden="1" customHeight="1" x14ac:dyDescent="0.2">
      <c r="A66" s="308"/>
      <c r="B66" s="14"/>
      <c r="C66" s="338"/>
      <c r="D66" s="338"/>
      <c r="E66" s="338"/>
      <c r="F66" s="338"/>
      <c r="G66" s="338"/>
      <c r="H66" s="320"/>
      <c r="I66" s="320"/>
      <c r="J66" s="320"/>
      <c r="K66" s="320"/>
      <c r="L66" s="320"/>
      <c r="M66" s="320"/>
      <c r="N66" s="320"/>
      <c r="O66" s="14"/>
    </row>
    <row r="67" spans="1:15" ht="21" customHeight="1" x14ac:dyDescent="0.2">
      <c r="A67" s="308"/>
      <c r="B67" s="709" t="s">
        <v>120</v>
      </c>
      <c r="C67" s="709"/>
      <c r="D67" s="709"/>
      <c r="E67" s="709"/>
      <c r="F67" s="709"/>
      <c r="G67" s="709"/>
      <c r="H67" s="709"/>
      <c r="I67" s="709"/>
      <c r="J67" s="709"/>
      <c r="K67" s="709"/>
      <c r="L67" s="709"/>
      <c r="M67" s="709"/>
      <c r="N67" s="709"/>
      <c r="O67" s="709"/>
    </row>
    <row r="68" spans="1:15" ht="11.25" customHeight="1" x14ac:dyDescent="0.2">
      <c r="A68" s="308"/>
      <c r="B68" s="321"/>
      <c r="C68" s="321"/>
      <c r="D68" s="321"/>
      <c r="E68" s="321"/>
      <c r="F68" s="321"/>
      <c r="G68" s="321"/>
      <c r="H68" s="321"/>
      <c r="I68" s="321"/>
      <c r="J68" s="321"/>
      <c r="K68" s="321"/>
      <c r="L68" s="321"/>
      <c r="M68" s="321"/>
      <c r="N68" s="321"/>
      <c r="O68" s="321"/>
    </row>
    <row r="69" spans="1:15" ht="21" customHeight="1" x14ac:dyDescent="0.2">
      <c r="A69" s="308"/>
      <c r="B69" s="14"/>
      <c r="C69" s="693" t="s">
        <v>358</v>
      </c>
      <c r="D69" s="693"/>
      <c r="E69" s="654" t="s">
        <v>1019</v>
      </c>
      <c r="F69" s="655"/>
      <c r="G69" s="655"/>
      <c r="H69" s="655"/>
      <c r="I69" s="655"/>
      <c r="J69" s="655"/>
      <c r="K69" s="655"/>
      <c r="L69" s="655"/>
      <c r="M69" s="655"/>
      <c r="N69" s="656"/>
      <c r="O69" s="14"/>
    </row>
    <row r="70" spans="1:15" ht="12.75" customHeight="1" x14ac:dyDescent="0.2">
      <c r="A70" s="308"/>
      <c r="B70" s="322"/>
      <c r="C70" s="323"/>
      <c r="D70" s="322"/>
      <c r="E70" s="322"/>
      <c r="F70" s="322"/>
      <c r="G70" s="322"/>
      <c r="H70" s="322"/>
      <c r="I70" s="322"/>
      <c r="J70" s="322"/>
      <c r="K70" s="322"/>
      <c r="L70" s="322"/>
      <c r="M70" s="322"/>
      <c r="N70" s="14"/>
      <c r="O70" s="14"/>
    </row>
    <row r="71" spans="1:15" ht="21" customHeight="1" x14ac:dyDescent="0.2">
      <c r="A71" s="308"/>
      <c r="B71" s="689" t="s">
        <v>119</v>
      </c>
      <c r="C71" s="689"/>
      <c r="D71" s="689"/>
      <c r="E71" s="689"/>
      <c r="F71" s="689"/>
      <c r="G71" s="689"/>
      <c r="H71" s="689"/>
      <c r="I71" s="689"/>
      <c r="J71" s="689"/>
      <c r="K71" s="689"/>
      <c r="L71" s="689"/>
      <c r="M71" s="689"/>
      <c r="N71" s="689"/>
      <c r="O71" s="689"/>
    </row>
    <row r="72" spans="1:15" ht="21" customHeight="1" x14ac:dyDescent="0.2">
      <c r="A72" s="308"/>
      <c r="B72" s="322"/>
      <c r="C72" s="322"/>
      <c r="D72" s="322"/>
      <c r="E72" s="322"/>
      <c r="F72" s="322"/>
      <c r="G72" s="322"/>
      <c r="H72" s="322"/>
      <c r="I72" s="322"/>
      <c r="J72" s="322"/>
      <c r="K72" s="322"/>
      <c r="L72" s="322"/>
      <c r="M72" s="322"/>
      <c r="N72" s="322"/>
      <c r="O72" s="322"/>
    </row>
    <row r="73" spans="1:15" ht="28.5" customHeight="1" x14ac:dyDescent="0.2">
      <c r="A73" s="308"/>
      <c r="B73" s="14"/>
      <c r="C73" s="693" t="s">
        <v>118</v>
      </c>
      <c r="D73" s="694"/>
      <c r="E73" s="694"/>
      <c r="F73" s="694"/>
      <c r="G73" s="694"/>
      <c r="H73" s="694"/>
      <c r="I73" s="15">
        <v>2</v>
      </c>
      <c r="J73" s="705" t="s">
        <v>117</v>
      </c>
      <c r="K73" s="706"/>
      <c r="L73" s="706"/>
      <c r="M73" s="706"/>
      <c r="N73" s="353"/>
      <c r="O73" s="353"/>
    </row>
    <row r="74" spans="1:15" ht="15" customHeight="1" x14ac:dyDescent="0.2">
      <c r="A74" s="308"/>
      <c r="B74" s="14"/>
      <c r="C74" s="14"/>
      <c r="D74" s="14"/>
      <c r="E74" s="14"/>
      <c r="F74" s="14"/>
      <c r="G74" s="14"/>
      <c r="H74" s="14"/>
      <c r="I74" s="14"/>
      <c r="J74" s="14"/>
      <c r="K74" s="14"/>
      <c r="L74" s="14"/>
      <c r="M74" s="14"/>
      <c r="N74" s="14"/>
      <c r="O74" s="14"/>
    </row>
    <row r="75" spans="1:15" ht="20.25" customHeight="1" x14ac:dyDescent="0.2">
      <c r="A75" s="308"/>
      <c r="B75" s="14"/>
      <c r="C75" s="693" t="s">
        <v>116</v>
      </c>
      <c r="D75" s="694"/>
      <c r="E75" s="694"/>
      <c r="F75" s="694"/>
      <c r="G75" s="694"/>
      <c r="H75" s="694"/>
      <c r="I75" s="345"/>
      <c r="J75" s="345"/>
      <c r="K75" s="322"/>
      <c r="L75" s="322"/>
      <c r="M75" s="322"/>
      <c r="N75" s="322"/>
      <c r="O75" s="322"/>
    </row>
    <row r="76" spans="1:15" ht="15" customHeight="1" x14ac:dyDescent="0.2">
      <c r="A76" s="308"/>
      <c r="B76" s="345"/>
      <c r="C76" s="345"/>
      <c r="D76" s="345"/>
      <c r="E76" s="345"/>
      <c r="F76" s="345"/>
      <c r="G76" s="345"/>
      <c r="H76" s="345"/>
      <c r="I76" s="345"/>
      <c r="J76" s="345"/>
      <c r="K76" s="345"/>
      <c r="L76" s="345"/>
      <c r="M76" s="345"/>
      <c r="N76" s="345"/>
      <c r="O76" s="345"/>
    </row>
    <row r="77" spans="1:15" ht="15" customHeight="1" x14ac:dyDescent="0.2">
      <c r="A77" s="308"/>
      <c r="B77" s="14"/>
      <c r="C77" s="690" t="s">
        <v>695</v>
      </c>
      <c r="D77" s="691"/>
      <c r="E77" s="691"/>
      <c r="F77" s="691"/>
      <c r="G77" s="691"/>
      <c r="H77" s="692"/>
      <c r="I77" s="690" t="s">
        <v>115</v>
      </c>
      <c r="J77" s="692"/>
      <c r="K77" s="14"/>
      <c r="L77" s="14"/>
      <c r="M77" s="14"/>
      <c r="N77" s="14"/>
      <c r="O77" s="14"/>
    </row>
    <row r="78" spans="1:15" ht="15" customHeight="1" x14ac:dyDescent="0.2">
      <c r="A78" s="308"/>
      <c r="B78" s="14"/>
      <c r="C78" s="299" t="s">
        <v>114</v>
      </c>
      <c r="D78" s="698" t="str">
        <f>IF(E88="","",E88)</f>
        <v/>
      </c>
      <c r="E78" s="698"/>
      <c r="F78" s="698"/>
      <c r="G78" s="698"/>
      <c r="H78" s="699"/>
      <c r="I78" s="657" t="str">
        <f>IF(E86="","",E86)</f>
        <v/>
      </c>
      <c r="J78" s="658"/>
      <c r="K78" s="14"/>
      <c r="L78" s="14"/>
      <c r="M78" s="14"/>
      <c r="N78" s="14"/>
      <c r="O78" s="14"/>
    </row>
    <row r="79" spans="1:15" ht="15" customHeight="1" x14ac:dyDescent="0.2">
      <c r="A79" s="308"/>
      <c r="B79" s="14"/>
      <c r="C79" s="299" t="s">
        <v>113</v>
      </c>
      <c r="D79" s="698" t="str">
        <f>IF(E139="","",E139)</f>
        <v/>
      </c>
      <c r="E79" s="698"/>
      <c r="F79" s="698"/>
      <c r="G79" s="698"/>
      <c r="H79" s="699"/>
      <c r="I79" s="657" t="str">
        <f>IF(E137="","",E137)</f>
        <v/>
      </c>
      <c r="J79" s="658"/>
      <c r="K79" s="14"/>
      <c r="L79" s="14"/>
      <c r="M79" s="14"/>
      <c r="N79" s="14"/>
      <c r="O79" s="14"/>
    </row>
    <row r="80" spans="1:15" ht="15" customHeight="1" x14ac:dyDescent="0.2">
      <c r="A80" s="308"/>
      <c r="B80" s="14"/>
      <c r="C80" s="299" t="s">
        <v>112</v>
      </c>
      <c r="D80" s="698" t="str">
        <f>IF(E184="","",E184)</f>
        <v/>
      </c>
      <c r="E80" s="698"/>
      <c r="F80" s="698"/>
      <c r="G80" s="698"/>
      <c r="H80" s="699"/>
      <c r="I80" s="657" t="str">
        <f>IF(E182="","",E182)</f>
        <v/>
      </c>
      <c r="J80" s="658"/>
      <c r="K80" s="14"/>
      <c r="L80" s="14"/>
      <c r="M80" s="14"/>
      <c r="N80" s="14"/>
      <c r="O80" s="14"/>
    </row>
    <row r="81" spans="1:15" ht="15" customHeight="1" x14ac:dyDescent="0.2">
      <c r="A81" s="308"/>
      <c r="B81" s="14"/>
      <c r="C81" s="299" t="s">
        <v>111</v>
      </c>
      <c r="D81" s="698" t="str">
        <f>IF(E229="","",E229)</f>
        <v/>
      </c>
      <c r="E81" s="698"/>
      <c r="F81" s="698"/>
      <c r="G81" s="698"/>
      <c r="H81" s="699"/>
      <c r="I81" s="657" t="str">
        <f>IF(E227="","",E227)</f>
        <v/>
      </c>
      <c r="J81" s="658"/>
      <c r="K81" s="14"/>
      <c r="L81" s="14"/>
      <c r="M81" s="14"/>
      <c r="N81" s="14"/>
      <c r="O81" s="14"/>
    </row>
    <row r="82" spans="1:15" ht="15" customHeight="1" x14ac:dyDescent="0.2">
      <c r="A82" s="308"/>
      <c r="B82" s="14"/>
      <c r="C82" s="299">
        <v>5</v>
      </c>
      <c r="D82" s="698" t="str">
        <f>IF(E274="","",E274)</f>
        <v/>
      </c>
      <c r="E82" s="698"/>
      <c r="F82" s="698"/>
      <c r="G82" s="698"/>
      <c r="H82" s="699"/>
      <c r="I82" s="657" t="str">
        <f>IF(E272="","",E272)</f>
        <v/>
      </c>
      <c r="J82" s="658"/>
      <c r="K82" s="14"/>
      <c r="L82" s="14"/>
      <c r="M82" s="14"/>
      <c r="N82" s="14"/>
      <c r="O82" s="14"/>
    </row>
    <row r="83" spans="1:15" ht="15" hidden="1" customHeight="1" x14ac:dyDescent="0.2">
      <c r="A83" s="308"/>
      <c r="B83" s="14"/>
      <c r="C83" s="338"/>
      <c r="D83" s="338"/>
      <c r="E83" s="338"/>
      <c r="F83" s="338"/>
      <c r="G83" s="338"/>
      <c r="H83" s="338"/>
      <c r="I83" s="338"/>
      <c r="J83" s="338"/>
      <c r="K83" s="338"/>
      <c r="L83" s="338"/>
      <c r="M83" s="338"/>
      <c r="N83" s="338"/>
      <c r="O83" s="338"/>
    </row>
    <row r="84" spans="1:15" ht="21" customHeight="1" x14ac:dyDescent="0.2">
      <c r="A84" s="308"/>
      <c r="B84" s="675" t="s">
        <v>507</v>
      </c>
      <c r="C84" s="675"/>
      <c r="D84" s="675"/>
      <c r="E84" s="675"/>
      <c r="F84" s="675"/>
      <c r="G84" s="675"/>
      <c r="H84" s="675"/>
      <c r="I84" s="675"/>
      <c r="J84" s="675"/>
      <c r="K84" s="675"/>
      <c r="L84" s="675"/>
      <c r="M84" s="675"/>
      <c r="N84" s="675"/>
      <c r="O84" s="675"/>
    </row>
    <row r="85" spans="1:15" ht="15" customHeight="1" x14ac:dyDescent="0.2">
      <c r="A85" s="308"/>
      <c r="B85" s="320"/>
      <c r="C85" s="320"/>
      <c r="D85" s="320"/>
      <c r="E85" s="320"/>
      <c r="F85" s="320"/>
      <c r="G85" s="320"/>
      <c r="H85" s="320"/>
      <c r="I85" s="320"/>
      <c r="J85" s="320"/>
      <c r="K85" s="320"/>
      <c r="L85" s="320"/>
      <c r="M85" s="320"/>
      <c r="N85" s="320"/>
      <c r="O85" s="320"/>
    </row>
    <row r="86" spans="1:15" ht="15" customHeight="1" x14ac:dyDescent="0.2">
      <c r="A86" s="308"/>
      <c r="B86" s="320"/>
      <c r="C86" s="640" t="s">
        <v>104</v>
      </c>
      <c r="D86" s="640"/>
      <c r="E86" s="629" t="s">
        <v>796</v>
      </c>
      <c r="F86" s="631"/>
      <c r="G86" s="14"/>
      <c r="H86" s="14"/>
      <c r="I86" s="14"/>
      <c r="J86" s="14"/>
      <c r="K86" s="14"/>
      <c r="L86" s="14"/>
      <c r="M86" s="14"/>
      <c r="N86" s="14"/>
      <c r="O86" s="320"/>
    </row>
    <row r="87" spans="1:15" ht="15" customHeight="1" x14ac:dyDescent="0.2">
      <c r="A87" s="308"/>
      <c r="B87" s="320"/>
      <c r="C87" s="320"/>
      <c r="D87" s="320"/>
      <c r="E87" s="320"/>
      <c r="F87" s="320"/>
      <c r="G87" s="320"/>
      <c r="H87" s="320"/>
      <c r="I87" s="320"/>
      <c r="J87" s="320"/>
      <c r="K87" s="320"/>
      <c r="L87" s="320"/>
      <c r="M87" s="320"/>
      <c r="N87" s="320"/>
      <c r="O87" s="320"/>
    </row>
    <row r="88" spans="1:15" ht="15" customHeight="1" x14ac:dyDescent="0.2">
      <c r="A88" s="308"/>
      <c r="B88" s="14"/>
      <c r="C88" s="601" t="s">
        <v>103</v>
      </c>
      <c r="D88" s="601"/>
      <c r="E88" s="639" t="s">
        <v>1020</v>
      </c>
      <c r="F88" s="639"/>
      <c r="G88" s="639"/>
      <c r="H88" s="639"/>
      <c r="I88" s="639"/>
      <c r="J88" s="639"/>
      <c r="K88" s="639"/>
      <c r="L88" s="639"/>
      <c r="M88" s="639"/>
      <c r="N88" s="639"/>
      <c r="O88" s="14"/>
    </row>
    <row r="89" spans="1:15" ht="15" customHeight="1" x14ac:dyDescent="0.2">
      <c r="A89" s="308"/>
      <c r="B89" s="14"/>
      <c r="C89" s="310"/>
      <c r="D89" s="315"/>
      <c r="E89" s="315"/>
      <c r="F89" s="315"/>
      <c r="G89" s="320"/>
      <c r="H89" s="320"/>
      <c r="I89" s="320"/>
      <c r="J89" s="320"/>
      <c r="K89" s="320"/>
      <c r="L89" s="320"/>
      <c r="M89" s="320"/>
      <c r="N89" s="320"/>
      <c r="O89" s="14"/>
    </row>
    <row r="90" spans="1:15" ht="15" customHeight="1" x14ac:dyDescent="0.2">
      <c r="A90" s="308"/>
      <c r="B90" s="14"/>
      <c r="C90" s="640" t="s">
        <v>100</v>
      </c>
      <c r="D90" s="676"/>
      <c r="E90" s="669" t="s">
        <v>1021</v>
      </c>
      <c r="F90" s="669"/>
      <c r="G90" s="320"/>
      <c r="H90" s="320"/>
      <c r="I90" s="320"/>
      <c r="J90" s="320"/>
      <c r="K90" s="320"/>
      <c r="L90" s="320"/>
      <c r="M90" s="320"/>
      <c r="N90" s="320"/>
      <c r="O90" s="14"/>
    </row>
    <row r="91" spans="1:15" ht="15" customHeight="1" x14ac:dyDescent="0.2">
      <c r="A91" s="308"/>
      <c r="B91" s="14"/>
      <c r="C91" s="320"/>
      <c r="D91" s="320"/>
      <c r="E91" s="320"/>
      <c r="F91" s="320"/>
      <c r="G91" s="320"/>
      <c r="H91" s="320"/>
      <c r="I91" s="320"/>
      <c r="J91" s="320"/>
      <c r="K91" s="320"/>
      <c r="L91" s="320"/>
      <c r="M91" s="320"/>
      <c r="N91" s="320"/>
      <c r="O91" s="14"/>
    </row>
    <row r="92" spans="1:15" ht="17.25" customHeight="1" x14ac:dyDescent="0.2">
      <c r="A92" s="308"/>
      <c r="B92" s="665" t="s">
        <v>101</v>
      </c>
      <c r="C92" s="665"/>
      <c r="D92" s="665"/>
      <c r="E92" s="665"/>
      <c r="F92" s="665"/>
      <c r="G92" s="665"/>
      <c r="H92" s="665"/>
      <c r="I92" s="665"/>
      <c r="J92" s="665"/>
      <c r="K92" s="665"/>
      <c r="L92" s="665"/>
      <c r="M92" s="665"/>
      <c r="N92" s="665"/>
      <c r="O92" s="665"/>
    </row>
    <row r="93" spans="1:15" ht="15" customHeight="1" x14ac:dyDescent="0.2">
      <c r="A93" s="308"/>
      <c r="B93" s="320"/>
      <c r="C93" s="320"/>
      <c r="D93" s="320"/>
      <c r="E93" s="320"/>
      <c r="F93" s="320"/>
      <c r="G93" s="320"/>
      <c r="H93" s="320"/>
      <c r="I93" s="320"/>
      <c r="J93" s="320"/>
      <c r="K93" s="320"/>
      <c r="L93" s="320"/>
      <c r="M93" s="320"/>
      <c r="N93" s="320"/>
      <c r="O93" s="320"/>
    </row>
    <row r="94" spans="1:15" ht="15" customHeight="1" x14ac:dyDescent="0.2">
      <c r="A94" s="308"/>
      <c r="B94" s="14"/>
      <c r="C94" s="640" t="s">
        <v>100</v>
      </c>
      <c r="D94" s="640"/>
      <c r="E94" s="629" t="s">
        <v>1022</v>
      </c>
      <c r="F94" s="631"/>
      <c r="G94" s="14"/>
      <c r="H94" s="14"/>
      <c r="I94" s="679" t="s">
        <v>99</v>
      </c>
      <c r="J94" s="680"/>
      <c r="K94" s="629" t="s">
        <v>1023</v>
      </c>
      <c r="L94" s="630"/>
      <c r="M94" s="630"/>
      <c r="N94" s="631"/>
      <c r="O94" s="14"/>
    </row>
    <row r="95" spans="1:15" ht="15" customHeight="1" x14ac:dyDescent="0.2">
      <c r="A95" s="308"/>
      <c r="B95" s="14"/>
      <c r="C95" s="476"/>
      <c r="D95" s="342"/>
      <c r="E95" s="315"/>
      <c r="F95" s="14"/>
      <c r="G95" s="14"/>
      <c r="H95" s="14"/>
      <c r="I95" s="311"/>
      <c r="J95" s="311"/>
      <c r="K95" s="315"/>
      <c r="L95" s="315"/>
      <c r="M95" s="315"/>
      <c r="N95" s="315"/>
      <c r="O95" s="14"/>
    </row>
    <row r="96" spans="1:15" ht="15" customHeight="1" x14ac:dyDescent="0.2">
      <c r="A96" s="308"/>
      <c r="B96" s="14"/>
      <c r="C96" s="640" t="s">
        <v>98</v>
      </c>
      <c r="D96" s="640"/>
      <c r="E96" s="629" t="s">
        <v>1024</v>
      </c>
      <c r="F96" s="630"/>
      <c r="G96" s="630"/>
      <c r="H96" s="631"/>
      <c r="I96" s="677" t="s">
        <v>97</v>
      </c>
      <c r="J96" s="678"/>
      <c r="K96" s="664" t="s">
        <v>1025</v>
      </c>
      <c r="L96" s="645"/>
      <c r="M96" s="645"/>
      <c r="N96" s="646"/>
      <c r="O96" s="14"/>
    </row>
    <row r="97" spans="1:15" ht="15" customHeight="1" x14ac:dyDescent="0.2">
      <c r="A97" s="308"/>
      <c r="B97" s="14"/>
      <c r="D97" s="14"/>
      <c r="E97" s="315"/>
      <c r="F97" s="315"/>
      <c r="G97" s="315"/>
      <c r="H97" s="315"/>
      <c r="I97" s="315"/>
      <c r="J97" s="315"/>
      <c r="K97" s="315"/>
      <c r="L97" s="315"/>
      <c r="M97" s="315"/>
      <c r="N97" s="315"/>
      <c r="O97" s="14"/>
    </row>
    <row r="98" spans="1:15" ht="17.25" customHeight="1" x14ac:dyDescent="0.2">
      <c r="A98" s="308"/>
      <c r="B98" s="665" t="s">
        <v>96</v>
      </c>
      <c r="C98" s="665"/>
      <c r="D98" s="665"/>
      <c r="E98" s="665"/>
      <c r="F98" s="665"/>
      <c r="G98" s="665"/>
      <c r="H98" s="665"/>
      <c r="I98" s="665"/>
      <c r="J98" s="665"/>
      <c r="K98" s="665"/>
      <c r="L98" s="665"/>
      <c r="M98" s="665"/>
      <c r="N98" s="665"/>
      <c r="O98" s="665"/>
    </row>
    <row r="99" spans="1:15" ht="15" customHeight="1" x14ac:dyDescent="0.2">
      <c r="A99" s="308"/>
      <c r="B99" s="312"/>
      <c r="C99" s="312"/>
      <c r="D99" s="312"/>
      <c r="E99" s="312"/>
      <c r="F99" s="312"/>
      <c r="G99" s="312"/>
      <c r="H99" s="312"/>
      <c r="I99" s="312"/>
      <c r="J99" s="312"/>
      <c r="K99" s="312"/>
      <c r="L99" s="312"/>
      <c r="M99" s="312"/>
      <c r="N99" s="312"/>
      <c r="O99" s="312"/>
    </row>
    <row r="100" spans="1:15" ht="15" customHeight="1" x14ac:dyDescent="0.2">
      <c r="A100" s="308"/>
      <c r="B100" s="14"/>
      <c r="C100" s="640" t="s">
        <v>95</v>
      </c>
      <c r="D100" s="640"/>
      <c r="E100" s="629" t="s">
        <v>1026</v>
      </c>
      <c r="F100" s="630"/>
      <c r="G100" s="630"/>
      <c r="H100" s="630"/>
      <c r="I100" s="630"/>
      <c r="J100" s="630"/>
      <c r="K100" s="630"/>
      <c r="L100" s="630"/>
      <c r="M100" s="630"/>
      <c r="N100" s="631"/>
      <c r="O100" s="14"/>
    </row>
    <row r="101" spans="1:15" ht="15" customHeight="1" x14ac:dyDescent="0.2">
      <c r="A101" s="308"/>
      <c r="B101" s="14"/>
      <c r="C101" s="476"/>
      <c r="D101" s="476"/>
      <c r="E101" s="315"/>
      <c r="F101" s="315"/>
      <c r="G101" s="315"/>
      <c r="H101" s="315"/>
      <c r="I101" s="315"/>
      <c r="J101" s="315"/>
      <c r="K101" s="315"/>
      <c r="L101" s="315"/>
      <c r="M101" s="315"/>
      <c r="N101" s="315"/>
      <c r="O101" s="14"/>
    </row>
    <row r="102" spans="1:15" ht="15" customHeight="1" x14ac:dyDescent="0.2">
      <c r="A102" s="308"/>
      <c r="B102" s="14"/>
      <c r="C102" s="476" t="s">
        <v>606</v>
      </c>
      <c r="D102" s="355"/>
      <c r="E102" s="629" t="s">
        <v>1027</v>
      </c>
      <c r="F102" s="630"/>
      <c r="G102" s="630"/>
      <c r="H102" s="631"/>
      <c r="I102" s="358" t="s">
        <v>94</v>
      </c>
      <c r="J102" s="13" t="s">
        <v>1028</v>
      </c>
      <c r="K102" s="14"/>
      <c r="L102" s="359" t="s">
        <v>93</v>
      </c>
      <c r="M102" s="618" t="s">
        <v>961</v>
      </c>
      <c r="N102" s="620"/>
      <c r="O102" s="14"/>
    </row>
    <row r="103" spans="1:15" ht="15" customHeight="1" x14ac:dyDescent="0.2">
      <c r="A103" s="308"/>
      <c r="B103" s="14"/>
      <c r="C103" s="476"/>
      <c r="D103" s="355"/>
      <c r="E103" s="315"/>
      <c r="F103" s="315"/>
      <c r="G103" s="315"/>
      <c r="H103" s="342"/>
      <c r="I103" s="342"/>
      <c r="J103" s="315"/>
      <c r="K103" s="14"/>
      <c r="L103" s="313"/>
      <c r="M103" s="338"/>
      <c r="N103" s="315"/>
      <c r="O103" s="14"/>
    </row>
    <row r="104" spans="1:15" ht="15" customHeight="1" x14ac:dyDescent="0.2">
      <c r="A104" s="308"/>
      <c r="B104" s="14"/>
      <c r="C104" s="674" t="s">
        <v>92</v>
      </c>
      <c r="D104" s="674"/>
      <c r="E104" s="639" t="s">
        <v>478</v>
      </c>
      <c r="F104" s="639"/>
      <c r="G104" s="639"/>
      <c r="H104" s="357" t="s">
        <v>91</v>
      </c>
      <c r="I104" s="629" t="s">
        <v>792</v>
      </c>
      <c r="J104" s="630"/>
      <c r="K104" s="631"/>
      <c r="L104" s="360" t="s">
        <v>90</v>
      </c>
      <c r="M104" s="639" t="s">
        <v>1029</v>
      </c>
      <c r="N104" s="639"/>
      <c r="O104" s="14"/>
    </row>
    <row r="105" spans="1:15" ht="15" customHeight="1" x14ac:dyDescent="0.2">
      <c r="A105" s="308"/>
      <c r="B105" s="14"/>
      <c r="C105" s="6"/>
      <c r="D105" s="6"/>
      <c r="E105" s="14"/>
      <c r="F105" s="14"/>
      <c r="G105" s="14"/>
      <c r="H105" s="14"/>
      <c r="I105" s="14"/>
      <c r="J105" s="14"/>
      <c r="K105" s="14"/>
      <c r="L105" s="14"/>
      <c r="M105" s="14"/>
      <c r="N105" s="14"/>
      <c r="O105" s="14"/>
    </row>
    <row r="106" spans="1:15" ht="15" customHeight="1" x14ac:dyDescent="0.2">
      <c r="A106" s="308"/>
      <c r="B106" s="14"/>
      <c r="C106" s="640" t="s">
        <v>89</v>
      </c>
      <c r="D106" s="640"/>
      <c r="E106" s="688" t="s">
        <v>1030</v>
      </c>
      <c r="F106" s="682"/>
      <c r="G106" s="683"/>
      <c r="H106" s="14"/>
      <c r="I106" s="674" t="s">
        <v>88</v>
      </c>
      <c r="J106" s="686"/>
      <c r="K106" s="664" t="s">
        <v>1031</v>
      </c>
      <c r="L106" s="645"/>
      <c r="M106" s="645"/>
      <c r="N106" s="646"/>
      <c r="O106" s="14"/>
    </row>
    <row r="107" spans="1:15" ht="15" customHeight="1" x14ac:dyDescent="0.2">
      <c r="A107" s="308"/>
      <c r="B107" s="312"/>
      <c r="C107" s="312"/>
      <c r="D107" s="312"/>
      <c r="E107" s="312"/>
      <c r="F107" s="312"/>
      <c r="G107" s="312"/>
      <c r="H107" s="312"/>
      <c r="I107" s="312"/>
      <c r="J107" s="312"/>
      <c r="K107" s="312"/>
      <c r="L107" s="312"/>
      <c r="M107" s="312"/>
      <c r="N107" s="312"/>
      <c r="O107" s="14"/>
    </row>
    <row r="108" spans="1:15" ht="17.25" customHeight="1" x14ac:dyDescent="0.2">
      <c r="A108" s="308"/>
      <c r="B108" s="665" t="s">
        <v>110</v>
      </c>
      <c r="C108" s="665"/>
      <c r="D108" s="665"/>
      <c r="E108" s="665"/>
      <c r="F108" s="665"/>
      <c r="G108" s="665"/>
      <c r="H108" s="665"/>
      <c r="I108" s="665"/>
      <c r="J108" s="665"/>
      <c r="K108" s="665"/>
      <c r="L108" s="665"/>
      <c r="M108" s="665"/>
      <c r="N108" s="665"/>
      <c r="O108" s="665"/>
    </row>
    <row r="109" spans="1:15" ht="15" customHeight="1" x14ac:dyDescent="0.2">
      <c r="A109" s="308"/>
      <c r="B109" s="14"/>
      <c r="C109" s="315"/>
      <c r="D109" s="315"/>
      <c r="E109" s="315"/>
      <c r="F109" s="315"/>
      <c r="G109" s="315"/>
      <c r="H109" s="315"/>
      <c r="I109" s="315"/>
      <c r="J109" s="315"/>
      <c r="K109" s="315"/>
      <c r="L109" s="315"/>
      <c r="M109" s="315"/>
      <c r="N109" s="315"/>
      <c r="O109" s="14"/>
    </row>
    <row r="110" spans="1:15" ht="15" customHeight="1" x14ac:dyDescent="0.2">
      <c r="A110" s="308"/>
      <c r="B110" s="14"/>
      <c r="C110" s="355" t="s">
        <v>109</v>
      </c>
      <c r="D110" s="315"/>
      <c r="E110" s="629" t="s">
        <v>1023</v>
      </c>
      <c r="F110" s="630"/>
      <c r="G110" s="630"/>
      <c r="H110" s="631"/>
      <c r="I110" s="361" t="s">
        <v>98</v>
      </c>
      <c r="K110" s="629" t="s">
        <v>1024</v>
      </c>
      <c r="L110" s="630"/>
      <c r="M110" s="630"/>
      <c r="N110" s="631"/>
      <c r="O110" s="14"/>
    </row>
    <row r="111" spans="1:15" ht="15" customHeight="1" x14ac:dyDescent="0.2">
      <c r="A111" s="308"/>
      <c r="B111" s="14"/>
      <c r="C111" s="355"/>
      <c r="D111" s="315"/>
      <c r="E111" s="315"/>
      <c r="F111" s="315"/>
      <c r="G111" s="315"/>
      <c r="H111" s="315"/>
      <c r="I111" s="313"/>
      <c r="J111" s="315"/>
      <c r="K111" s="315"/>
      <c r="L111" s="315"/>
      <c r="M111" s="315"/>
      <c r="N111" s="315"/>
      <c r="O111" s="14"/>
    </row>
    <row r="112" spans="1:15" ht="15" customHeight="1" x14ac:dyDescent="0.2">
      <c r="A112" s="308"/>
      <c r="B112" s="14"/>
      <c r="C112" s="355" t="s">
        <v>89</v>
      </c>
      <c r="D112" s="315"/>
      <c r="E112" s="664" t="s">
        <v>1030</v>
      </c>
      <c r="F112" s="645"/>
      <c r="G112" s="645"/>
      <c r="H112" s="646"/>
      <c r="I112" s="361" t="s">
        <v>90</v>
      </c>
      <c r="J112" s="314"/>
      <c r="K112" s="629" t="s">
        <v>1029</v>
      </c>
      <c r="L112" s="630"/>
      <c r="M112" s="630"/>
      <c r="N112" s="631"/>
      <c r="O112" s="14"/>
    </row>
    <row r="113" spans="1:15" ht="15" customHeight="1" x14ac:dyDescent="0.2">
      <c r="A113" s="308"/>
      <c r="B113" s="14"/>
      <c r="C113" s="315"/>
      <c r="D113" s="315"/>
      <c r="E113" s="315"/>
      <c r="F113" s="315"/>
      <c r="G113" s="315"/>
      <c r="H113" s="315"/>
      <c r="I113" s="355"/>
      <c r="J113" s="315"/>
      <c r="K113" s="315"/>
      <c r="L113" s="315"/>
      <c r="M113" s="315"/>
      <c r="N113" s="315"/>
      <c r="O113" s="14"/>
    </row>
    <row r="114" spans="1:15" ht="17.25" customHeight="1" x14ac:dyDescent="0.2">
      <c r="A114" s="308"/>
      <c r="B114" s="665" t="s">
        <v>87</v>
      </c>
      <c r="C114" s="665"/>
      <c r="D114" s="665"/>
      <c r="E114" s="665"/>
      <c r="F114" s="665"/>
      <c r="G114" s="665"/>
      <c r="H114" s="665"/>
      <c r="I114" s="665"/>
      <c r="J114" s="665"/>
      <c r="K114" s="665"/>
      <c r="L114" s="665"/>
      <c r="M114" s="665"/>
      <c r="N114" s="665"/>
      <c r="O114" s="665"/>
    </row>
    <row r="115" spans="1:15" ht="15" customHeight="1" x14ac:dyDescent="0.2">
      <c r="A115" s="308"/>
      <c r="B115" s="320"/>
      <c r="C115" s="320"/>
      <c r="D115" s="651"/>
      <c r="E115" s="651"/>
      <c r="F115" s="651"/>
      <c r="G115" s="651"/>
      <c r="H115" s="651"/>
      <c r="I115" s="651"/>
      <c r="J115" s="651"/>
      <c r="K115" s="651"/>
      <c r="L115" s="651"/>
      <c r="M115" s="651"/>
      <c r="N115" s="651"/>
      <c r="O115" s="320"/>
    </row>
    <row r="116" spans="1:15" ht="15" customHeight="1" x14ac:dyDescent="0.2">
      <c r="A116" s="308"/>
      <c r="B116" s="320"/>
      <c r="C116" s="476" t="s">
        <v>86</v>
      </c>
      <c r="D116" s="346"/>
      <c r="E116" s="347" t="s">
        <v>840</v>
      </c>
      <c r="F116" s="320"/>
      <c r="G116" s="320"/>
      <c r="H116" s="320"/>
      <c r="I116" s="320"/>
      <c r="J116" s="320"/>
      <c r="K116" s="320"/>
      <c r="L116" s="320"/>
      <c r="M116" s="320"/>
      <c r="N116" s="320"/>
      <c r="O116" s="320"/>
    </row>
    <row r="117" spans="1:15" ht="15" customHeight="1" x14ac:dyDescent="0.2">
      <c r="A117" s="308"/>
      <c r="B117" s="320"/>
      <c r="C117" s="346"/>
      <c r="D117" s="346"/>
      <c r="E117" s="320"/>
      <c r="F117" s="320"/>
      <c r="G117" s="320"/>
      <c r="H117" s="320"/>
      <c r="I117" s="320"/>
      <c r="J117" s="320"/>
      <c r="K117" s="320"/>
      <c r="L117" s="320"/>
      <c r="M117" s="320"/>
      <c r="N117" s="320"/>
      <c r="O117" s="320"/>
    </row>
    <row r="118" spans="1:15" ht="15" customHeight="1" x14ac:dyDescent="0.2">
      <c r="A118" s="308"/>
      <c r="B118" s="320"/>
      <c r="C118" s="355" t="s">
        <v>85</v>
      </c>
      <c r="D118" s="315"/>
      <c r="E118" s="652" t="s">
        <v>824</v>
      </c>
      <c r="F118" s="653"/>
      <c r="H118" s="320"/>
      <c r="I118" s="320"/>
      <c r="J118" s="320"/>
      <c r="K118" s="320"/>
      <c r="L118" s="320"/>
      <c r="M118" s="320"/>
      <c r="N118" s="320"/>
      <c r="O118" s="320"/>
    </row>
    <row r="119" spans="1:15" ht="15" customHeight="1" x14ac:dyDescent="0.2">
      <c r="A119" s="308"/>
      <c r="B119" s="320"/>
      <c r="C119" s="346"/>
      <c r="D119" s="346"/>
      <c r="E119" s="320"/>
      <c r="F119" s="320"/>
      <c r="G119" s="320"/>
      <c r="H119" s="320"/>
      <c r="I119" s="320"/>
      <c r="J119" s="320"/>
      <c r="K119" s="320"/>
      <c r="L119" s="320"/>
      <c r="M119" s="320"/>
      <c r="N119" s="320"/>
      <c r="O119" s="320"/>
    </row>
    <row r="120" spans="1:15" ht="15" customHeight="1" x14ac:dyDescent="0.2">
      <c r="A120" s="308"/>
      <c r="B120" s="14"/>
      <c r="C120" s="616" t="s">
        <v>84</v>
      </c>
      <c r="D120" s="667"/>
      <c r="E120" s="639" t="s">
        <v>974</v>
      </c>
      <c r="F120" s="639"/>
      <c r="G120" s="639"/>
      <c r="H120" s="639"/>
      <c r="I120" s="639"/>
      <c r="J120" s="320"/>
      <c r="K120" s="320"/>
      <c r="L120" s="320"/>
      <c r="M120" s="320"/>
      <c r="O120" s="14"/>
    </row>
    <row r="121" spans="1:15" ht="15" customHeight="1" x14ac:dyDescent="0.2">
      <c r="A121" s="308"/>
      <c r="B121" s="14"/>
      <c r="C121" s="647"/>
      <c r="D121" s="647"/>
      <c r="F121" s="316"/>
      <c r="G121" s="316"/>
      <c r="H121" s="316"/>
      <c r="I121" s="316"/>
      <c r="J121" s="320"/>
      <c r="K121" s="320"/>
      <c r="L121" s="320"/>
      <c r="M121" s="320"/>
      <c r="N121" s="316"/>
      <c r="O121" s="316"/>
    </row>
    <row r="122" spans="1:15" ht="15" customHeight="1" x14ac:dyDescent="0.2">
      <c r="A122" s="308"/>
      <c r="B122" s="14"/>
      <c r="C122" s="616" t="s">
        <v>83</v>
      </c>
      <c r="D122" s="616"/>
      <c r="E122" s="648"/>
      <c r="F122" s="649"/>
      <c r="G122" s="649"/>
      <c r="H122" s="649"/>
      <c r="I122" s="649"/>
      <c r="J122" s="649"/>
      <c r="K122" s="650"/>
      <c r="M122" s="315"/>
      <c r="N122" s="315"/>
      <c r="O122" s="14"/>
    </row>
    <row r="123" spans="1:15" ht="15" customHeight="1" x14ac:dyDescent="0.2">
      <c r="A123" s="308"/>
      <c r="B123" s="14"/>
      <c r="C123" s="666"/>
      <c r="D123" s="666"/>
      <c r="F123" s="651"/>
      <c r="G123" s="651"/>
      <c r="H123" s="651"/>
      <c r="I123" s="651"/>
      <c r="J123" s="651"/>
      <c r="K123" s="651"/>
      <c r="L123" s="651"/>
      <c r="M123" s="651"/>
      <c r="N123" s="651"/>
      <c r="O123" s="14"/>
    </row>
    <row r="124" spans="1:15" ht="17.25" customHeight="1" x14ac:dyDescent="0.2">
      <c r="A124" s="308"/>
      <c r="B124" s="659" t="s">
        <v>435</v>
      </c>
      <c r="C124" s="659"/>
      <c r="D124" s="659"/>
      <c r="E124" s="659"/>
      <c r="F124" s="659"/>
      <c r="G124" s="659"/>
      <c r="H124" s="659"/>
      <c r="I124" s="659"/>
      <c r="J124" s="659"/>
      <c r="K124" s="659"/>
      <c r="L124" s="659"/>
      <c r="M124" s="659"/>
      <c r="N124" s="659"/>
      <c r="O124" s="659"/>
    </row>
    <row r="125" spans="1:15" ht="15" customHeight="1" x14ac:dyDescent="0.2">
      <c r="A125" s="308"/>
      <c r="B125" s="320"/>
      <c r="C125" s="320"/>
      <c r="D125" s="651"/>
      <c r="E125" s="651"/>
      <c r="F125" s="651"/>
      <c r="G125" s="651"/>
      <c r="H125" s="651"/>
      <c r="I125" s="651"/>
      <c r="J125" s="651"/>
      <c r="K125" s="651"/>
      <c r="L125" s="651"/>
      <c r="M125" s="651"/>
      <c r="N125" s="651"/>
      <c r="O125" s="320"/>
    </row>
    <row r="126" spans="1:15" ht="15" customHeight="1" x14ac:dyDescent="0.2">
      <c r="A126" s="308"/>
      <c r="B126" s="14"/>
      <c r="C126" s="6" t="s">
        <v>82</v>
      </c>
      <c r="D126" s="14"/>
      <c r="E126" s="343" t="s">
        <v>778</v>
      </c>
      <c r="G126" s="315"/>
      <c r="H126" s="315"/>
      <c r="I126" s="315"/>
      <c r="J126" s="315"/>
      <c r="K126" s="315"/>
      <c r="L126" s="315"/>
      <c r="M126" s="315"/>
      <c r="N126" s="315"/>
      <c r="O126" s="14"/>
    </row>
    <row r="127" spans="1:15" ht="15" customHeight="1" x14ac:dyDescent="0.2">
      <c r="A127" s="308"/>
      <c r="B127" s="317"/>
      <c r="C127" s="317"/>
      <c r="D127" s="317"/>
      <c r="E127" s="317"/>
      <c r="F127" s="317"/>
      <c r="G127" s="317"/>
      <c r="H127" s="317"/>
      <c r="I127" s="317"/>
      <c r="J127" s="317"/>
      <c r="K127" s="317"/>
      <c r="L127" s="317"/>
      <c r="M127" s="317"/>
      <c r="N127" s="317"/>
      <c r="O127" s="317"/>
    </row>
    <row r="128" spans="1:15" ht="75" customHeight="1" x14ac:dyDescent="0.2">
      <c r="A128" s="308"/>
      <c r="B128" s="14"/>
      <c r="C128" s="6" t="s">
        <v>607</v>
      </c>
      <c r="D128" s="14"/>
      <c r="E128" s="654"/>
      <c r="F128" s="655"/>
      <c r="G128" s="655"/>
      <c r="H128" s="656"/>
      <c r="I128" s="696" t="s">
        <v>54</v>
      </c>
      <c r="J128" s="697"/>
      <c r="K128" s="654"/>
      <c r="L128" s="655"/>
      <c r="M128" s="655"/>
      <c r="N128" s="656"/>
      <c r="O128" s="320"/>
    </row>
    <row r="129" spans="1:15" ht="15" hidden="1" customHeight="1" x14ac:dyDescent="0.2">
      <c r="A129" s="308"/>
      <c r="B129" s="315"/>
      <c r="C129" s="14"/>
      <c r="D129" s="14"/>
      <c r="E129" s="315"/>
      <c r="F129" s="315"/>
      <c r="G129" s="315"/>
      <c r="H129" s="315"/>
      <c r="J129" s="315"/>
      <c r="K129" s="315"/>
      <c r="L129" s="315"/>
      <c r="M129" s="315"/>
      <c r="N129" s="315"/>
      <c r="O129" s="320"/>
    </row>
    <row r="130" spans="1:15" ht="15" customHeight="1" x14ac:dyDescent="0.2">
      <c r="A130" s="308"/>
      <c r="B130" s="318"/>
      <c r="C130" s="319"/>
      <c r="D130" s="319"/>
      <c r="E130" s="342"/>
      <c r="F130" s="319"/>
      <c r="G130" s="319"/>
      <c r="H130" s="319"/>
      <c r="I130" s="319"/>
      <c r="J130" s="319"/>
      <c r="K130" s="319"/>
      <c r="L130" s="319"/>
      <c r="M130" s="319"/>
      <c r="N130" s="319"/>
      <c r="O130" s="318"/>
    </row>
    <row r="131" spans="1:15" ht="17.25" customHeight="1" x14ac:dyDescent="0.2">
      <c r="A131" s="308"/>
      <c r="B131" s="659" t="s">
        <v>503</v>
      </c>
      <c r="C131" s="659"/>
      <c r="D131" s="659"/>
      <c r="E131" s="659"/>
      <c r="F131" s="659"/>
      <c r="G131" s="659"/>
      <c r="H131" s="659"/>
      <c r="I131" s="659"/>
      <c r="J131" s="659"/>
      <c r="K131" s="659"/>
      <c r="L131" s="659"/>
      <c r="M131" s="659"/>
      <c r="N131" s="659"/>
      <c r="O131" s="659"/>
    </row>
    <row r="132" spans="1:15" ht="15" customHeight="1" x14ac:dyDescent="0.2">
      <c r="A132" s="308"/>
      <c r="B132" s="320"/>
      <c r="C132" s="320"/>
      <c r="D132" s="651"/>
      <c r="E132" s="651"/>
      <c r="F132" s="651"/>
      <c r="G132" s="651"/>
      <c r="H132" s="651"/>
      <c r="I132" s="651"/>
      <c r="J132" s="651"/>
      <c r="K132" s="651"/>
      <c r="L132" s="651"/>
      <c r="M132" s="651"/>
      <c r="N132" s="651"/>
      <c r="O132" s="320"/>
    </row>
    <row r="133" spans="1:15" ht="15" customHeight="1" x14ac:dyDescent="0.2">
      <c r="A133" s="308"/>
      <c r="B133" s="14"/>
      <c r="C133" s="601" t="s">
        <v>81</v>
      </c>
      <c r="D133" s="626"/>
      <c r="E133" s="629" t="s">
        <v>820</v>
      </c>
      <c r="F133" s="630"/>
      <c r="G133" s="631"/>
      <c r="H133" s="316"/>
      <c r="I133" s="316"/>
      <c r="J133" s="316"/>
      <c r="K133" s="316"/>
      <c r="L133" s="316"/>
      <c r="M133" s="316"/>
      <c r="N133" s="316"/>
      <c r="O133" s="14"/>
    </row>
    <row r="134" spans="1:15" ht="15" hidden="1" customHeight="1" x14ac:dyDescent="0.2">
      <c r="A134" s="308"/>
      <c r="B134" s="14"/>
      <c r="C134" s="338"/>
      <c r="D134" s="338"/>
      <c r="E134" s="338"/>
      <c r="F134" s="338"/>
      <c r="G134" s="338"/>
      <c r="H134" s="320"/>
      <c r="I134" s="320"/>
      <c r="J134" s="320"/>
      <c r="K134" s="320"/>
      <c r="L134" s="320"/>
      <c r="M134" s="320"/>
      <c r="N134" s="320"/>
      <c r="O134" s="14"/>
    </row>
    <row r="135" spans="1:15" ht="17.25" customHeight="1" x14ac:dyDescent="0.2">
      <c r="A135" s="308"/>
      <c r="B135" s="675" t="s">
        <v>108</v>
      </c>
      <c r="C135" s="675"/>
      <c r="D135" s="675"/>
      <c r="E135" s="675"/>
      <c r="F135" s="675"/>
      <c r="G135" s="675"/>
      <c r="H135" s="675"/>
      <c r="I135" s="675"/>
      <c r="J135" s="675"/>
      <c r="K135" s="675"/>
      <c r="L135" s="675"/>
      <c r="M135" s="675"/>
      <c r="N135" s="675"/>
      <c r="O135" s="675"/>
    </row>
    <row r="136" spans="1:15" ht="15" customHeight="1" x14ac:dyDescent="0.2">
      <c r="A136" s="308"/>
      <c r="B136" s="342"/>
      <c r="C136" s="342"/>
      <c r="D136" s="342"/>
      <c r="E136" s="342"/>
      <c r="F136" s="342"/>
      <c r="G136" s="342"/>
      <c r="H136" s="342"/>
      <c r="I136" s="342"/>
      <c r="J136" s="342"/>
      <c r="K136" s="342"/>
      <c r="L136" s="342"/>
      <c r="M136" s="342"/>
      <c r="N136" s="342"/>
      <c r="O136" s="342"/>
    </row>
    <row r="137" spans="1:15" ht="15" customHeight="1" x14ac:dyDescent="0.2">
      <c r="A137" s="308"/>
      <c r="B137" s="320"/>
      <c r="C137" s="640" t="s">
        <v>104</v>
      </c>
      <c r="D137" s="640"/>
      <c r="E137" s="629" t="s">
        <v>796</v>
      </c>
      <c r="F137" s="631"/>
      <c r="G137" s="320"/>
      <c r="H137" s="320"/>
      <c r="I137" s="320"/>
      <c r="J137" s="320"/>
      <c r="K137" s="320"/>
      <c r="L137" s="320"/>
      <c r="M137" s="320"/>
      <c r="N137" s="320"/>
      <c r="O137" s="320"/>
    </row>
    <row r="138" spans="1:15" ht="15" customHeight="1" x14ac:dyDescent="0.2">
      <c r="A138" s="308"/>
      <c r="B138" s="320"/>
      <c r="C138" s="342"/>
      <c r="D138" s="342"/>
      <c r="E138" s="342"/>
      <c r="F138" s="342"/>
      <c r="G138" s="342"/>
      <c r="H138" s="342"/>
      <c r="I138" s="342"/>
      <c r="J138" s="342"/>
      <c r="K138" s="342"/>
      <c r="L138" s="342"/>
      <c r="M138" s="342"/>
      <c r="N138" s="342"/>
      <c r="O138" s="320"/>
    </row>
    <row r="139" spans="1:15" ht="15" customHeight="1" x14ac:dyDescent="0.2">
      <c r="A139" s="308"/>
      <c r="B139" s="14"/>
      <c r="C139" s="601" t="s">
        <v>103</v>
      </c>
      <c r="D139" s="626"/>
      <c r="E139" s="639" t="s">
        <v>1032</v>
      </c>
      <c r="F139" s="639"/>
      <c r="G139" s="639"/>
      <c r="H139" s="639"/>
      <c r="I139" s="639"/>
      <c r="J139" s="639"/>
      <c r="K139" s="639"/>
      <c r="L139" s="639"/>
      <c r="M139" s="639"/>
      <c r="N139" s="639"/>
      <c r="O139" s="14"/>
    </row>
    <row r="140" spans="1:15" ht="15" customHeight="1" x14ac:dyDescent="0.2">
      <c r="A140" s="308"/>
      <c r="B140" s="14"/>
      <c r="C140" s="310"/>
      <c r="D140" s="315"/>
      <c r="E140" s="315"/>
      <c r="F140" s="315"/>
      <c r="G140" s="320"/>
      <c r="H140" s="320"/>
      <c r="I140" s="320"/>
      <c r="J140" s="320"/>
      <c r="K140" s="320"/>
      <c r="L140" s="320"/>
      <c r="M140" s="320"/>
      <c r="N140" s="320"/>
      <c r="O140" s="14"/>
    </row>
    <row r="141" spans="1:15" ht="15" customHeight="1" x14ac:dyDescent="0.2">
      <c r="A141" s="308"/>
      <c r="B141" s="14"/>
      <c r="C141" s="640" t="s">
        <v>100</v>
      </c>
      <c r="D141" s="676"/>
      <c r="E141" s="629" t="s">
        <v>1033</v>
      </c>
      <c r="F141" s="631"/>
      <c r="G141" s="320"/>
      <c r="H141" s="320"/>
      <c r="I141" s="320"/>
      <c r="J141" s="320"/>
      <c r="K141" s="320"/>
      <c r="L141" s="320"/>
      <c r="M141" s="320"/>
      <c r="N141" s="320"/>
      <c r="O141" s="14"/>
    </row>
    <row r="142" spans="1:15" ht="15" customHeight="1" x14ac:dyDescent="0.2">
      <c r="A142" s="308"/>
      <c r="B142" s="14"/>
      <c r="C142" s="320"/>
      <c r="D142" s="320"/>
      <c r="E142" s="320"/>
      <c r="F142" s="320"/>
      <c r="G142" s="320"/>
      <c r="H142" s="320"/>
      <c r="I142" s="320"/>
      <c r="J142" s="320"/>
      <c r="K142" s="320"/>
      <c r="L142" s="320"/>
      <c r="M142" s="320"/>
      <c r="N142" s="320"/>
      <c r="O142" s="14"/>
    </row>
    <row r="143" spans="1:15" ht="17.25" customHeight="1" x14ac:dyDescent="0.2">
      <c r="A143" s="308"/>
      <c r="B143" s="665" t="s">
        <v>101</v>
      </c>
      <c r="C143" s="665"/>
      <c r="D143" s="665"/>
      <c r="E143" s="665"/>
      <c r="F143" s="665"/>
      <c r="G143" s="665"/>
      <c r="H143" s="665"/>
      <c r="I143" s="665"/>
      <c r="J143" s="665"/>
      <c r="K143" s="665"/>
      <c r="L143" s="665"/>
      <c r="M143" s="665"/>
      <c r="N143" s="665"/>
      <c r="O143" s="665"/>
    </row>
    <row r="144" spans="1:15" ht="15" customHeight="1" x14ac:dyDescent="0.2">
      <c r="A144" s="308"/>
      <c r="B144" s="320"/>
      <c r="C144" s="320"/>
      <c r="D144" s="320"/>
      <c r="E144" s="320"/>
      <c r="F144" s="320"/>
      <c r="G144" s="320"/>
      <c r="H144" s="320"/>
      <c r="I144" s="320"/>
      <c r="J144" s="320"/>
      <c r="K144" s="320"/>
      <c r="L144" s="320"/>
      <c r="M144" s="320"/>
      <c r="N144" s="320"/>
      <c r="O144" s="320"/>
    </row>
    <row r="145" spans="1:15" ht="15" customHeight="1" x14ac:dyDescent="0.2">
      <c r="A145" s="308"/>
      <c r="B145" s="14"/>
      <c r="C145" s="640" t="s">
        <v>100</v>
      </c>
      <c r="D145" s="640"/>
      <c r="E145" s="629"/>
      <c r="F145" s="631"/>
      <c r="G145" s="14"/>
      <c r="H145" s="14"/>
      <c r="I145" s="679" t="s">
        <v>99</v>
      </c>
      <c r="J145" s="680"/>
      <c r="K145" s="629"/>
      <c r="L145" s="630"/>
      <c r="M145" s="630"/>
      <c r="N145" s="631"/>
      <c r="O145" s="14"/>
    </row>
    <row r="146" spans="1:15" ht="15" customHeight="1" x14ac:dyDescent="0.2">
      <c r="A146" s="308"/>
      <c r="B146" s="14"/>
      <c r="C146" s="342"/>
      <c r="D146" s="342"/>
      <c r="E146" s="315"/>
      <c r="F146" s="14"/>
      <c r="G146" s="14"/>
      <c r="H146" s="14"/>
      <c r="I146" s="311"/>
      <c r="J146" s="311"/>
      <c r="K146" s="315"/>
      <c r="L146" s="315"/>
      <c r="M146" s="315"/>
      <c r="N146" s="315"/>
      <c r="O146" s="14"/>
    </row>
    <row r="147" spans="1:15" ht="15" customHeight="1" x14ac:dyDescent="0.2">
      <c r="A147" s="308"/>
      <c r="B147" s="14"/>
      <c r="C147" s="640" t="s">
        <v>98</v>
      </c>
      <c r="D147" s="640"/>
      <c r="E147" s="629"/>
      <c r="F147" s="630"/>
      <c r="G147" s="630"/>
      <c r="H147" s="631"/>
      <c r="I147" s="677" t="s">
        <v>97</v>
      </c>
      <c r="J147" s="678"/>
      <c r="K147" s="664"/>
      <c r="L147" s="645"/>
      <c r="M147" s="645"/>
      <c r="N147" s="646"/>
      <c r="O147" s="14"/>
    </row>
    <row r="148" spans="1:15" ht="15" customHeight="1" x14ac:dyDescent="0.2">
      <c r="A148" s="308"/>
      <c r="B148" s="14"/>
      <c r="D148" s="14"/>
      <c r="E148" s="315"/>
      <c r="F148" s="315"/>
      <c r="G148" s="315"/>
      <c r="H148" s="315"/>
      <c r="I148" s="315"/>
      <c r="J148" s="315"/>
      <c r="K148" s="315"/>
      <c r="L148" s="315"/>
      <c r="M148" s="315"/>
      <c r="N148" s="315"/>
      <c r="O148" s="14"/>
    </row>
    <row r="149" spans="1:15" ht="17.25" customHeight="1" x14ac:dyDescent="0.2">
      <c r="A149" s="308"/>
      <c r="B149" s="665" t="s">
        <v>96</v>
      </c>
      <c r="C149" s="665"/>
      <c r="D149" s="665"/>
      <c r="E149" s="665"/>
      <c r="F149" s="665"/>
      <c r="G149" s="665"/>
      <c r="H149" s="665"/>
      <c r="I149" s="665"/>
      <c r="J149" s="665"/>
      <c r="K149" s="665"/>
      <c r="L149" s="665"/>
      <c r="M149" s="665"/>
      <c r="N149" s="665"/>
      <c r="O149" s="665"/>
    </row>
    <row r="150" spans="1:15" ht="15" customHeight="1" x14ac:dyDescent="0.2">
      <c r="A150" s="308"/>
      <c r="B150" s="312"/>
      <c r="C150" s="312"/>
      <c r="D150" s="312"/>
      <c r="E150" s="312"/>
      <c r="F150" s="312"/>
      <c r="G150" s="312"/>
      <c r="H150" s="312"/>
      <c r="I150" s="312"/>
      <c r="J150" s="312"/>
      <c r="K150" s="312"/>
      <c r="L150" s="312"/>
      <c r="M150" s="312"/>
      <c r="N150" s="312"/>
      <c r="O150" s="312"/>
    </row>
    <row r="151" spans="1:15" ht="15" customHeight="1" x14ac:dyDescent="0.2">
      <c r="A151" s="308"/>
      <c r="B151" s="14"/>
      <c r="C151" s="640" t="s">
        <v>95</v>
      </c>
      <c r="D151" s="640"/>
      <c r="E151" s="629" t="s">
        <v>1034</v>
      </c>
      <c r="F151" s="630"/>
      <c r="G151" s="630"/>
      <c r="H151" s="630"/>
      <c r="I151" s="630"/>
      <c r="J151" s="630"/>
      <c r="K151" s="630"/>
      <c r="L151" s="630"/>
      <c r="M151" s="630"/>
      <c r="N151" s="631"/>
      <c r="O151" s="14"/>
    </row>
    <row r="152" spans="1:15" ht="15" customHeight="1" x14ac:dyDescent="0.2">
      <c r="A152" s="308"/>
      <c r="B152" s="14"/>
      <c r="C152" s="342"/>
      <c r="D152" s="342"/>
      <c r="E152" s="315"/>
      <c r="F152" s="315"/>
      <c r="G152" s="315"/>
      <c r="H152" s="315"/>
      <c r="I152" s="355"/>
      <c r="J152" s="315"/>
      <c r="K152" s="315"/>
      <c r="L152" s="315"/>
      <c r="M152" s="315"/>
      <c r="N152" s="315"/>
      <c r="O152" s="14"/>
    </row>
    <row r="153" spans="1:15" ht="15" customHeight="1" x14ac:dyDescent="0.2">
      <c r="A153" s="308"/>
      <c r="B153" s="14"/>
      <c r="C153" s="476" t="s">
        <v>606</v>
      </c>
      <c r="D153" s="315"/>
      <c r="E153" s="629" t="s">
        <v>792</v>
      </c>
      <c r="F153" s="630"/>
      <c r="G153" s="630"/>
      <c r="H153" s="631"/>
      <c r="I153" s="363" t="s">
        <v>94</v>
      </c>
      <c r="J153" s="13" t="s">
        <v>1035</v>
      </c>
      <c r="K153" s="14"/>
      <c r="L153" s="359" t="s">
        <v>93</v>
      </c>
      <c r="M153" s="618" t="s">
        <v>961</v>
      </c>
      <c r="N153" s="620"/>
      <c r="O153" s="14"/>
    </row>
    <row r="154" spans="1:15" ht="15" customHeight="1" x14ac:dyDescent="0.2">
      <c r="A154" s="308"/>
      <c r="B154" s="14"/>
      <c r="C154" s="342"/>
      <c r="D154" s="315"/>
      <c r="E154" s="315"/>
      <c r="F154" s="315"/>
      <c r="G154" s="315"/>
      <c r="H154" s="342"/>
      <c r="I154" s="342"/>
      <c r="J154" s="315"/>
      <c r="K154" s="14"/>
      <c r="L154" s="313"/>
      <c r="M154" s="338"/>
      <c r="N154" s="315"/>
      <c r="O154" s="14"/>
    </row>
    <row r="155" spans="1:15" ht="15" customHeight="1" x14ac:dyDescent="0.2">
      <c r="A155" s="308"/>
      <c r="B155" s="14"/>
      <c r="C155" s="674" t="s">
        <v>92</v>
      </c>
      <c r="D155" s="674"/>
      <c r="E155" s="639" t="s">
        <v>478</v>
      </c>
      <c r="F155" s="639"/>
      <c r="G155" s="639"/>
      <c r="H155" s="362" t="s">
        <v>91</v>
      </c>
      <c r="I155" s="629" t="s">
        <v>792</v>
      </c>
      <c r="J155" s="630"/>
      <c r="K155" s="631"/>
      <c r="L155" s="360" t="s">
        <v>90</v>
      </c>
      <c r="M155" s="639" t="s">
        <v>1036</v>
      </c>
      <c r="N155" s="639"/>
      <c r="O155" s="14"/>
    </row>
    <row r="156" spans="1:15" ht="15" customHeight="1" x14ac:dyDescent="0.2">
      <c r="A156" s="308"/>
      <c r="B156" s="14"/>
      <c r="C156" s="14"/>
      <c r="D156" s="14"/>
      <c r="E156" s="14"/>
      <c r="F156" s="14"/>
      <c r="G156" s="14"/>
      <c r="H156" s="14"/>
      <c r="I156" s="14"/>
      <c r="J156" s="14"/>
      <c r="K156" s="14"/>
      <c r="L156" s="14"/>
      <c r="M156" s="14"/>
      <c r="N156" s="14"/>
      <c r="O156" s="14"/>
    </row>
    <row r="157" spans="1:15" ht="15" customHeight="1" x14ac:dyDescent="0.2">
      <c r="A157" s="308"/>
      <c r="B157" s="14"/>
      <c r="C157" s="640" t="s">
        <v>89</v>
      </c>
      <c r="D157" s="640"/>
      <c r="E157" s="688"/>
      <c r="F157" s="682"/>
      <c r="G157" s="683"/>
      <c r="H157" s="14"/>
      <c r="I157" s="674" t="s">
        <v>88</v>
      </c>
      <c r="J157" s="686"/>
      <c r="K157" s="664" t="s">
        <v>1037</v>
      </c>
      <c r="L157" s="645"/>
      <c r="M157" s="645"/>
      <c r="N157" s="646"/>
      <c r="O157" s="14"/>
    </row>
    <row r="158" spans="1:15" ht="15" customHeight="1" x14ac:dyDescent="0.2">
      <c r="A158" s="308"/>
      <c r="B158" s="312"/>
      <c r="C158" s="312"/>
      <c r="D158" s="312"/>
      <c r="E158" s="312"/>
      <c r="F158" s="312"/>
      <c r="G158" s="312"/>
      <c r="H158" s="312"/>
      <c r="I158" s="312"/>
      <c r="J158" s="312"/>
      <c r="K158" s="312"/>
      <c r="L158" s="312"/>
      <c r="M158" s="312"/>
      <c r="N158" s="312"/>
      <c r="O158" s="14"/>
    </row>
    <row r="159" spans="1:15" ht="17.25" customHeight="1" x14ac:dyDescent="0.2">
      <c r="A159" s="308"/>
      <c r="B159" s="665" t="s">
        <v>87</v>
      </c>
      <c r="C159" s="665"/>
      <c r="D159" s="665"/>
      <c r="E159" s="665"/>
      <c r="F159" s="665"/>
      <c r="G159" s="665"/>
      <c r="H159" s="665"/>
      <c r="I159" s="665"/>
      <c r="J159" s="665"/>
      <c r="K159" s="665"/>
      <c r="L159" s="665"/>
      <c r="M159" s="665"/>
      <c r="N159" s="665"/>
      <c r="O159" s="665"/>
    </row>
    <row r="160" spans="1:15" ht="15" customHeight="1" x14ac:dyDescent="0.2">
      <c r="A160" s="308"/>
      <c r="B160" s="320"/>
      <c r="C160" s="320"/>
      <c r="D160" s="651"/>
      <c r="E160" s="651"/>
      <c r="F160" s="651"/>
      <c r="G160" s="651"/>
      <c r="H160" s="651"/>
      <c r="I160" s="651"/>
      <c r="J160" s="651"/>
      <c r="K160" s="651"/>
      <c r="L160" s="651"/>
      <c r="M160" s="651"/>
      <c r="N160" s="651"/>
      <c r="O160" s="320"/>
    </row>
    <row r="161" spans="1:15" ht="15" customHeight="1" x14ac:dyDescent="0.2">
      <c r="A161" s="308"/>
      <c r="B161" s="320"/>
      <c r="C161" s="476" t="s">
        <v>86</v>
      </c>
      <c r="D161" s="346"/>
      <c r="E161" s="347" t="s">
        <v>1038</v>
      </c>
      <c r="F161" s="320"/>
      <c r="G161" s="320"/>
      <c r="H161" s="320"/>
      <c r="I161" s="320"/>
      <c r="J161" s="320"/>
      <c r="K161" s="320"/>
      <c r="L161" s="320"/>
      <c r="M161" s="320"/>
      <c r="N161" s="320"/>
      <c r="O161" s="320"/>
    </row>
    <row r="162" spans="1:15" ht="15" customHeight="1" x14ac:dyDescent="0.2">
      <c r="A162" s="308"/>
      <c r="B162" s="320"/>
      <c r="C162" s="320"/>
      <c r="D162" s="320"/>
      <c r="E162" s="320"/>
      <c r="F162" s="320"/>
      <c r="G162" s="320"/>
      <c r="H162" s="320"/>
      <c r="I162" s="320"/>
      <c r="J162" s="320"/>
      <c r="K162" s="320"/>
      <c r="L162" s="320"/>
      <c r="M162" s="320"/>
      <c r="N162" s="320"/>
      <c r="O162" s="320"/>
    </row>
    <row r="163" spans="1:15" ht="15" customHeight="1" x14ac:dyDescent="0.2">
      <c r="A163" s="308"/>
      <c r="B163" s="320"/>
      <c r="C163" s="355" t="s">
        <v>85</v>
      </c>
      <c r="D163" s="14"/>
      <c r="E163" s="652" t="s">
        <v>797</v>
      </c>
      <c r="F163" s="653"/>
      <c r="H163" s="320"/>
      <c r="I163" s="320"/>
      <c r="J163" s="320"/>
      <c r="K163" s="320"/>
      <c r="L163" s="320"/>
      <c r="M163" s="320"/>
      <c r="N163" s="320"/>
      <c r="O163" s="320"/>
    </row>
    <row r="164" spans="1:15" ht="15" customHeight="1" x14ac:dyDescent="0.2">
      <c r="A164" s="308"/>
      <c r="B164" s="320"/>
      <c r="C164" s="320"/>
      <c r="D164" s="320"/>
      <c r="E164" s="320"/>
      <c r="F164" s="320"/>
      <c r="G164" s="320"/>
      <c r="H164" s="320"/>
      <c r="I164" s="320"/>
      <c r="J164" s="320"/>
      <c r="K164" s="320"/>
      <c r="L164" s="320"/>
      <c r="M164" s="320"/>
      <c r="N164" s="320"/>
      <c r="O164" s="320"/>
    </row>
    <row r="165" spans="1:15" ht="15" customHeight="1" x14ac:dyDescent="0.2">
      <c r="A165" s="308"/>
      <c r="B165" s="14"/>
      <c r="C165" s="616" t="s">
        <v>84</v>
      </c>
      <c r="D165" s="667"/>
      <c r="E165" s="639" t="s">
        <v>962</v>
      </c>
      <c r="F165" s="639"/>
      <c r="G165" s="639"/>
      <c r="H165" s="639"/>
      <c r="I165" s="639"/>
      <c r="J165" s="320"/>
      <c r="K165" s="320"/>
      <c r="L165" s="320"/>
      <c r="M165" s="320"/>
      <c r="O165" s="14"/>
    </row>
    <row r="166" spans="1:15" ht="15" customHeight="1" x14ac:dyDescent="0.2">
      <c r="A166" s="308"/>
      <c r="B166" s="14"/>
      <c r="C166" s="651"/>
      <c r="D166" s="651"/>
      <c r="F166" s="316"/>
      <c r="G166" s="316"/>
      <c r="H166" s="316"/>
      <c r="I166" s="316"/>
      <c r="J166" s="320"/>
      <c r="K166" s="320"/>
      <c r="L166" s="320"/>
      <c r="M166" s="320"/>
      <c r="N166" s="316"/>
      <c r="O166" s="316"/>
    </row>
    <row r="167" spans="1:15" ht="15" customHeight="1" x14ac:dyDescent="0.2">
      <c r="A167" s="308"/>
      <c r="B167" s="14"/>
      <c r="C167" s="616" t="s">
        <v>83</v>
      </c>
      <c r="D167" s="616"/>
      <c r="E167" s="648"/>
      <c r="F167" s="649"/>
      <c r="G167" s="649"/>
      <c r="H167" s="649"/>
      <c r="I167" s="649"/>
      <c r="J167" s="649"/>
      <c r="K167" s="650"/>
      <c r="M167" s="315"/>
      <c r="N167" s="315"/>
      <c r="O167" s="14"/>
    </row>
    <row r="168" spans="1:15" ht="15" customHeight="1" x14ac:dyDescent="0.2">
      <c r="A168" s="308"/>
      <c r="B168" s="14"/>
      <c r="C168" s="651"/>
      <c r="D168" s="651"/>
      <c r="F168" s="651"/>
      <c r="G168" s="651"/>
      <c r="H168" s="651"/>
      <c r="I168" s="651"/>
      <c r="J168" s="651"/>
      <c r="K168" s="651"/>
      <c r="L168" s="651"/>
      <c r="M168" s="651"/>
      <c r="N168" s="651"/>
      <c r="O168" s="14"/>
    </row>
    <row r="169" spans="1:15" ht="17.25" customHeight="1" x14ac:dyDescent="0.2">
      <c r="A169" s="308"/>
      <c r="B169" s="711" t="s">
        <v>435</v>
      </c>
      <c r="C169" s="711"/>
      <c r="D169" s="711"/>
      <c r="E169" s="711"/>
      <c r="F169" s="711"/>
      <c r="G169" s="711"/>
      <c r="H169" s="711"/>
      <c r="I169" s="711"/>
      <c r="J169" s="711"/>
      <c r="K169" s="711"/>
      <c r="L169" s="711"/>
      <c r="M169" s="711"/>
      <c r="N169" s="711"/>
      <c r="O169" s="711"/>
    </row>
    <row r="170" spans="1:15" ht="15" customHeight="1" x14ac:dyDescent="0.2">
      <c r="A170" s="308"/>
      <c r="B170" s="320"/>
      <c r="C170" s="320"/>
      <c r="D170" s="651"/>
      <c r="E170" s="651"/>
      <c r="F170" s="651"/>
      <c r="G170" s="651"/>
      <c r="H170" s="651"/>
      <c r="I170" s="651"/>
      <c r="J170" s="651"/>
      <c r="K170" s="651"/>
      <c r="L170" s="651"/>
      <c r="M170" s="651"/>
      <c r="N170" s="651"/>
      <c r="O170" s="320"/>
    </row>
    <row r="171" spans="1:15" ht="15" customHeight="1" x14ac:dyDescent="0.2">
      <c r="A171" s="308"/>
      <c r="B171" s="14"/>
      <c r="C171" s="6" t="s">
        <v>82</v>
      </c>
      <c r="D171" s="14"/>
      <c r="E171" s="343" t="s">
        <v>778</v>
      </c>
      <c r="G171" s="315"/>
      <c r="H171" s="315"/>
      <c r="I171" s="315"/>
      <c r="J171" s="315"/>
      <c r="K171" s="315"/>
      <c r="L171" s="315"/>
      <c r="M171" s="315"/>
      <c r="N171" s="315"/>
      <c r="O171" s="14"/>
    </row>
    <row r="172" spans="1:15" ht="15" customHeight="1" x14ac:dyDescent="0.2">
      <c r="A172" s="308"/>
      <c r="B172" s="317"/>
      <c r="C172" s="317"/>
      <c r="D172" s="317"/>
      <c r="E172" s="317"/>
      <c r="F172" s="317"/>
      <c r="G172" s="317"/>
      <c r="H172" s="317"/>
      <c r="I172" s="317"/>
      <c r="J172" s="317"/>
      <c r="K172" s="317"/>
      <c r="L172" s="317"/>
      <c r="M172" s="317"/>
      <c r="N172" s="317"/>
      <c r="O172" s="317"/>
    </row>
    <row r="173" spans="1:15" ht="75" customHeight="1" x14ac:dyDescent="0.2">
      <c r="A173" s="308"/>
      <c r="B173" s="14"/>
      <c r="C173" s="6" t="s">
        <v>607</v>
      </c>
      <c r="D173" s="14"/>
      <c r="E173" s="654"/>
      <c r="F173" s="655"/>
      <c r="G173" s="655"/>
      <c r="H173" s="656"/>
      <c r="I173" s="707" t="s">
        <v>54</v>
      </c>
      <c r="J173" s="708"/>
      <c r="K173" s="654"/>
      <c r="L173" s="655"/>
      <c r="M173" s="655"/>
      <c r="N173" s="656"/>
      <c r="O173" s="320"/>
    </row>
    <row r="174" spans="1:15" ht="19.5" hidden="1" customHeight="1" x14ac:dyDescent="0.2">
      <c r="A174" s="308"/>
      <c r="B174" s="315"/>
      <c r="C174" s="14"/>
      <c r="D174" s="14"/>
      <c r="E174" s="319"/>
      <c r="F174" s="319"/>
      <c r="G174" s="319"/>
      <c r="H174" s="319"/>
      <c r="J174" s="315"/>
      <c r="K174" s="319"/>
      <c r="L174" s="319"/>
      <c r="M174" s="319"/>
      <c r="N174" s="319"/>
      <c r="O174" s="320"/>
    </row>
    <row r="175" spans="1:15" ht="15" customHeight="1" x14ac:dyDescent="0.2">
      <c r="A175" s="308"/>
      <c r="B175" s="318"/>
      <c r="C175" s="319"/>
      <c r="D175" s="319"/>
      <c r="E175" s="319"/>
      <c r="F175" s="319"/>
      <c r="G175" s="319"/>
      <c r="H175" s="319"/>
      <c r="I175" s="319"/>
      <c r="J175" s="319"/>
      <c r="K175" s="319"/>
      <c r="L175" s="319"/>
      <c r="M175" s="319"/>
      <c r="N175" s="319"/>
      <c r="O175" s="318"/>
    </row>
    <row r="176" spans="1:15" ht="17.25" customHeight="1" x14ac:dyDescent="0.2">
      <c r="A176" s="308"/>
      <c r="B176" s="659" t="s">
        <v>503</v>
      </c>
      <c r="C176" s="659"/>
      <c r="D176" s="659"/>
      <c r="E176" s="659"/>
      <c r="F176" s="659"/>
      <c r="G176" s="659"/>
      <c r="H176" s="659"/>
      <c r="I176" s="659"/>
      <c r="J176" s="659"/>
      <c r="K176" s="659"/>
      <c r="L176" s="659"/>
      <c r="M176" s="659"/>
      <c r="N176" s="659"/>
      <c r="O176" s="659"/>
    </row>
    <row r="177" spans="1:15" ht="15" customHeight="1" x14ac:dyDescent="0.2">
      <c r="A177" s="308"/>
      <c r="B177" s="320"/>
      <c r="C177" s="320"/>
      <c r="D177" s="651"/>
      <c r="E177" s="651"/>
      <c r="F177" s="651"/>
      <c r="G177" s="651"/>
      <c r="H177" s="651"/>
      <c r="I177" s="651"/>
      <c r="J177" s="651"/>
      <c r="K177" s="651"/>
      <c r="L177" s="651"/>
      <c r="M177" s="651"/>
      <c r="N177" s="651"/>
      <c r="O177" s="320"/>
    </row>
    <row r="178" spans="1:15" ht="15" customHeight="1" x14ac:dyDescent="0.2">
      <c r="A178" s="308"/>
      <c r="B178" s="14"/>
      <c r="C178" s="601" t="s">
        <v>81</v>
      </c>
      <c r="D178" s="626"/>
      <c r="E178" s="629" t="s">
        <v>820</v>
      </c>
      <c r="F178" s="630"/>
      <c r="G178" s="631"/>
      <c r="H178" s="316"/>
      <c r="I178" s="316"/>
      <c r="J178" s="316"/>
      <c r="K178" s="316"/>
      <c r="L178" s="316"/>
      <c r="M178" s="316"/>
      <c r="N178" s="316"/>
      <c r="O178" s="14"/>
    </row>
    <row r="179" spans="1:15" ht="15" hidden="1" customHeight="1" x14ac:dyDescent="0.2">
      <c r="A179" s="308"/>
      <c r="B179" s="14"/>
      <c r="C179" s="338"/>
      <c r="D179" s="316"/>
      <c r="E179" s="316"/>
      <c r="F179" s="316"/>
      <c r="G179" s="316"/>
      <c r="H179" s="316"/>
      <c r="I179" s="316"/>
      <c r="J179" s="316"/>
      <c r="K179" s="316"/>
      <c r="L179" s="316"/>
      <c r="M179" s="316"/>
      <c r="N179" s="316"/>
      <c r="O179" s="14"/>
    </row>
    <row r="180" spans="1:15" ht="17.25" hidden="1" customHeight="1" x14ac:dyDescent="0.2">
      <c r="A180" s="308"/>
      <c r="B180" s="675" t="s">
        <v>107</v>
      </c>
      <c r="C180" s="675"/>
      <c r="D180" s="675"/>
      <c r="E180" s="675"/>
      <c r="F180" s="675"/>
      <c r="G180" s="675"/>
      <c r="H180" s="675"/>
      <c r="I180" s="675"/>
      <c r="J180" s="675"/>
      <c r="K180" s="675"/>
      <c r="L180" s="675"/>
      <c r="M180" s="675"/>
      <c r="N180" s="675"/>
      <c r="O180" s="675"/>
    </row>
    <row r="181" spans="1:15" ht="15" hidden="1" customHeight="1" x14ac:dyDescent="0.2">
      <c r="A181" s="308"/>
      <c r="B181" s="320"/>
      <c r="C181" s="320"/>
      <c r="D181" s="320"/>
      <c r="E181" s="320"/>
      <c r="F181" s="320"/>
      <c r="G181" s="320"/>
      <c r="H181" s="320"/>
      <c r="I181" s="320"/>
      <c r="J181" s="320"/>
      <c r="K181" s="320"/>
      <c r="L181" s="320"/>
      <c r="M181" s="320"/>
      <c r="N181" s="320"/>
      <c r="O181" s="320"/>
    </row>
    <row r="182" spans="1:15" ht="15" hidden="1" customHeight="1" x14ac:dyDescent="0.2">
      <c r="A182" s="308"/>
      <c r="B182" s="320"/>
      <c r="C182" s="640" t="s">
        <v>104</v>
      </c>
      <c r="D182" s="640"/>
      <c r="E182" s="629"/>
      <c r="F182" s="631"/>
      <c r="G182" s="14"/>
      <c r="H182" s="14"/>
      <c r="I182" s="14"/>
      <c r="J182" s="14"/>
      <c r="K182" s="14"/>
      <c r="L182" s="14"/>
      <c r="M182" s="14"/>
      <c r="N182" s="14"/>
      <c r="O182" s="320"/>
    </row>
    <row r="183" spans="1:15" ht="15" hidden="1" customHeight="1" x14ac:dyDescent="0.2">
      <c r="A183" s="308"/>
      <c r="B183" s="320"/>
      <c r="C183" s="320"/>
      <c r="D183" s="320"/>
      <c r="E183" s="320"/>
      <c r="F183" s="320"/>
      <c r="G183" s="320"/>
      <c r="H183" s="320"/>
      <c r="I183" s="320"/>
      <c r="J183" s="320"/>
      <c r="K183" s="320"/>
      <c r="L183" s="320"/>
      <c r="M183" s="320"/>
      <c r="N183" s="320"/>
      <c r="O183" s="320"/>
    </row>
    <row r="184" spans="1:15" ht="15" hidden="1" customHeight="1" x14ac:dyDescent="0.2">
      <c r="A184" s="308"/>
      <c r="B184" s="14"/>
      <c r="C184" s="601" t="s">
        <v>103</v>
      </c>
      <c r="D184" s="601"/>
      <c r="E184" s="639"/>
      <c r="F184" s="639"/>
      <c r="G184" s="639"/>
      <c r="H184" s="639"/>
      <c r="I184" s="639"/>
      <c r="J184" s="639"/>
      <c r="K184" s="639"/>
      <c r="L184" s="639"/>
      <c r="M184" s="639"/>
      <c r="N184" s="639"/>
      <c r="O184" s="14"/>
    </row>
    <row r="185" spans="1:15" ht="15" hidden="1" customHeight="1" x14ac:dyDescent="0.2">
      <c r="A185" s="308"/>
      <c r="B185" s="14"/>
      <c r="C185" s="310"/>
      <c r="D185" s="315"/>
      <c r="E185" s="315"/>
      <c r="F185" s="315"/>
      <c r="G185" s="320"/>
      <c r="H185" s="320"/>
      <c r="I185" s="320"/>
      <c r="J185" s="320"/>
      <c r="K185" s="320"/>
      <c r="L185" s="320"/>
      <c r="M185" s="320"/>
      <c r="N185" s="320"/>
      <c r="O185" s="14"/>
    </row>
    <row r="186" spans="1:15" ht="15" hidden="1" customHeight="1" x14ac:dyDescent="0.2">
      <c r="A186" s="308"/>
      <c r="B186" s="14"/>
      <c r="C186" s="640" t="s">
        <v>100</v>
      </c>
      <c r="D186" s="676"/>
      <c r="E186" s="629"/>
      <c r="F186" s="631"/>
      <c r="G186" s="320"/>
      <c r="H186" s="320"/>
      <c r="I186" s="320"/>
      <c r="J186" s="320"/>
      <c r="K186" s="320"/>
      <c r="L186" s="320"/>
      <c r="M186" s="320"/>
      <c r="N186" s="320"/>
      <c r="O186" s="14"/>
    </row>
    <row r="187" spans="1:15" ht="15" hidden="1" customHeight="1" x14ac:dyDescent="0.2">
      <c r="A187" s="308"/>
      <c r="B187" s="14"/>
      <c r="C187" s="320"/>
      <c r="D187" s="320"/>
      <c r="E187" s="320"/>
      <c r="F187" s="320"/>
      <c r="G187" s="320"/>
      <c r="H187" s="320"/>
      <c r="I187" s="320"/>
      <c r="J187" s="320"/>
      <c r="K187" s="320"/>
      <c r="L187" s="320"/>
      <c r="M187" s="320"/>
      <c r="N187" s="320"/>
      <c r="O187" s="14"/>
    </row>
    <row r="188" spans="1:15" ht="17.25" hidden="1" customHeight="1" x14ac:dyDescent="0.2">
      <c r="A188" s="308"/>
      <c r="B188" s="665" t="s">
        <v>101</v>
      </c>
      <c r="C188" s="665"/>
      <c r="D188" s="665"/>
      <c r="E188" s="665"/>
      <c r="F188" s="665"/>
      <c r="G188" s="665"/>
      <c r="H188" s="665"/>
      <c r="I188" s="665"/>
      <c r="J188" s="665"/>
      <c r="K188" s="665"/>
      <c r="L188" s="665"/>
      <c r="M188" s="665"/>
      <c r="N188" s="665"/>
      <c r="O188" s="665"/>
    </row>
    <row r="189" spans="1:15" ht="15" hidden="1" customHeight="1" x14ac:dyDescent="0.2">
      <c r="A189" s="308"/>
      <c r="B189" s="320"/>
      <c r="C189" s="320"/>
      <c r="D189" s="320"/>
      <c r="E189" s="320"/>
      <c r="F189" s="320"/>
      <c r="G189" s="320"/>
      <c r="H189" s="320"/>
      <c r="I189" s="320"/>
      <c r="J189" s="320"/>
      <c r="K189" s="320"/>
      <c r="L189" s="320"/>
      <c r="M189" s="320"/>
      <c r="N189" s="320"/>
      <c r="O189" s="320"/>
    </row>
    <row r="190" spans="1:15" ht="15" hidden="1" customHeight="1" x14ac:dyDescent="0.2">
      <c r="A190" s="308"/>
      <c r="B190" s="6"/>
      <c r="C190" s="640" t="s">
        <v>100</v>
      </c>
      <c r="D190" s="640"/>
      <c r="E190" s="629"/>
      <c r="F190" s="631"/>
      <c r="G190" s="14"/>
      <c r="H190" s="14"/>
      <c r="I190" s="679" t="s">
        <v>99</v>
      </c>
      <c r="J190" s="680"/>
      <c r="K190" s="629"/>
      <c r="L190" s="630"/>
      <c r="M190" s="630"/>
      <c r="N190" s="631"/>
      <c r="O190" s="14"/>
    </row>
    <row r="191" spans="1:15" ht="15" hidden="1" customHeight="1" x14ac:dyDescent="0.2">
      <c r="A191" s="308"/>
      <c r="B191" s="14"/>
      <c r="C191" s="342"/>
      <c r="D191" s="342"/>
      <c r="E191" s="315"/>
      <c r="F191" s="14"/>
      <c r="G191" s="14"/>
      <c r="H191" s="14"/>
      <c r="I191" s="311"/>
      <c r="J191" s="311"/>
      <c r="K191" s="315"/>
      <c r="L191" s="315"/>
      <c r="M191" s="315"/>
      <c r="N191" s="315"/>
      <c r="O191" s="14"/>
    </row>
    <row r="192" spans="1:15" ht="15" hidden="1" customHeight="1" x14ac:dyDescent="0.2">
      <c r="A192" s="308"/>
      <c r="B192" s="14"/>
      <c r="C192" s="640" t="s">
        <v>98</v>
      </c>
      <c r="D192" s="640"/>
      <c r="E192" s="629"/>
      <c r="F192" s="630"/>
      <c r="G192" s="630"/>
      <c r="H192" s="631"/>
      <c r="I192" s="677" t="s">
        <v>97</v>
      </c>
      <c r="J192" s="678"/>
      <c r="K192" s="664"/>
      <c r="L192" s="645"/>
      <c r="M192" s="645"/>
      <c r="N192" s="646"/>
      <c r="O192" s="14"/>
    </row>
    <row r="193" spans="1:15" ht="15" hidden="1" customHeight="1" x14ac:dyDescent="0.2">
      <c r="A193" s="308"/>
      <c r="B193" s="14"/>
      <c r="D193" s="14"/>
      <c r="E193" s="315"/>
      <c r="F193" s="315"/>
      <c r="G193" s="315"/>
      <c r="H193" s="315"/>
      <c r="I193" s="355"/>
      <c r="J193" s="355"/>
      <c r="K193" s="315"/>
      <c r="L193" s="315"/>
      <c r="M193" s="315"/>
      <c r="N193" s="315"/>
      <c r="O193" s="14"/>
    </row>
    <row r="194" spans="1:15" ht="17.25" hidden="1" customHeight="1" x14ac:dyDescent="0.2">
      <c r="A194" s="308"/>
      <c r="B194" s="665" t="s">
        <v>96</v>
      </c>
      <c r="C194" s="665"/>
      <c r="D194" s="665"/>
      <c r="E194" s="665"/>
      <c r="F194" s="665"/>
      <c r="G194" s="665"/>
      <c r="H194" s="665"/>
      <c r="I194" s="665"/>
      <c r="J194" s="665"/>
      <c r="K194" s="665"/>
      <c r="L194" s="665"/>
      <c r="M194" s="665"/>
      <c r="N194" s="665"/>
      <c r="O194" s="665"/>
    </row>
    <row r="195" spans="1:15" ht="15" hidden="1" customHeight="1" x14ac:dyDescent="0.2">
      <c r="A195" s="308"/>
      <c r="B195" s="312"/>
      <c r="C195" s="368"/>
      <c r="D195" s="312"/>
      <c r="E195" s="312"/>
      <c r="F195" s="312"/>
      <c r="G195" s="312"/>
      <c r="H195" s="312"/>
      <c r="I195" s="312"/>
      <c r="J195" s="312"/>
      <c r="K195" s="312"/>
      <c r="L195" s="312"/>
      <c r="M195" s="312"/>
      <c r="N195" s="312"/>
      <c r="O195" s="312"/>
    </row>
    <row r="196" spans="1:15" ht="15" hidden="1" customHeight="1" x14ac:dyDescent="0.2">
      <c r="A196" s="308"/>
      <c r="B196" s="14"/>
      <c r="C196" s="640" t="s">
        <v>95</v>
      </c>
      <c r="D196" s="640"/>
      <c r="E196" s="629"/>
      <c r="F196" s="630"/>
      <c r="G196" s="630"/>
      <c r="H196" s="630"/>
      <c r="I196" s="630"/>
      <c r="J196" s="630"/>
      <c r="K196" s="630"/>
      <c r="L196" s="630"/>
      <c r="M196" s="630"/>
      <c r="N196" s="631"/>
      <c r="O196" s="14"/>
    </row>
    <row r="197" spans="1:15" ht="15" hidden="1" customHeight="1" x14ac:dyDescent="0.2">
      <c r="A197" s="308"/>
      <c r="B197" s="14"/>
      <c r="C197" s="342"/>
      <c r="D197" s="342"/>
      <c r="E197" s="315"/>
      <c r="F197" s="315"/>
      <c r="G197" s="315"/>
      <c r="H197" s="315"/>
      <c r="I197" s="315"/>
      <c r="J197" s="315"/>
      <c r="K197" s="315"/>
      <c r="L197" s="315"/>
      <c r="M197" s="315"/>
      <c r="N197" s="315"/>
      <c r="O197" s="14"/>
    </row>
    <row r="198" spans="1:15" ht="15" hidden="1" customHeight="1" x14ac:dyDescent="0.2">
      <c r="A198" s="308"/>
      <c r="B198" s="14"/>
      <c r="C198" s="476" t="s">
        <v>606</v>
      </c>
      <c r="D198" s="315"/>
      <c r="E198" s="629"/>
      <c r="F198" s="630"/>
      <c r="G198" s="630"/>
      <c r="H198" s="631"/>
      <c r="I198" s="364" t="s">
        <v>94</v>
      </c>
      <c r="J198" s="13"/>
      <c r="K198" s="14"/>
      <c r="L198" s="359" t="s">
        <v>93</v>
      </c>
      <c r="M198" s="618"/>
      <c r="N198" s="620"/>
      <c r="O198" s="14"/>
    </row>
    <row r="199" spans="1:15" ht="15" hidden="1" customHeight="1" x14ac:dyDescent="0.2">
      <c r="A199" s="308"/>
      <c r="B199" s="14"/>
      <c r="C199" s="342"/>
      <c r="D199" s="315"/>
      <c r="E199" s="315"/>
      <c r="F199" s="315"/>
      <c r="G199" s="315"/>
      <c r="H199" s="342"/>
      <c r="I199" s="342"/>
      <c r="J199" s="315"/>
      <c r="K199" s="14"/>
      <c r="L199" s="313"/>
      <c r="M199" s="338"/>
      <c r="N199" s="315"/>
      <c r="O199" s="14"/>
    </row>
    <row r="200" spans="1:15" ht="15" hidden="1" customHeight="1" x14ac:dyDescent="0.2">
      <c r="A200" s="308"/>
      <c r="B200" s="14"/>
      <c r="C200" s="674" t="s">
        <v>92</v>
      </c>
      <c r="D200" s="674"/>
      <c r="E200" s="639"/>
      <c r="F200" s="639"/>
      <c r="G200" s="639"/>
      <c r="H200" s="357" t="s">
        <v>91</v>
      </c>
      <c r="I200" s="629"/>
      <c r="J200" s="630"/>
      <c r="K200" s="631"/>
      <c r="L200" s="360" t="s">
        <v>90</v>
      </c>
      <c r="M200" s="639"/>
      <c r="N200" s="639"/>
      <c r="O200" s="14"/>
    </row>
    <row r="201" spans="1:15" ht="15" hidden="1" customHeight="1" x14ac:dyDescent="0.2">
      <c r="A201" s="308"/>
      <c r="B201" s="14"/>
      <c r="C201" s="6"/>
      <c r="D201" s="14"/>
      <c r="E201" s="14"/>
      <c r="F201" s="14"/>
      <c r="G201" s="14"/>
      <c r="H201" s="14"/>
      <c r="I201" s="14"/>
      <c r="J201" s="14"/>
      <c r="K201" s="14"/>
      <c r="L201" s="14"/>
      <c r="M201" s="14"/>
      <c r="N201" s="14"/>
      <c r="O201" s="14"/>
    </row>
    <row r="202" spans="1:15" ht="15" hidden="1" customHeight="1" x14ac:dyDescent="0.2">
      <c r="A202" s="308"/>
      <c r="B202" s="14"/>
      <c r="C202" s="640" t="s">
        <v>89</v>
      </c>
      <c r="D202" s="640"/>
      <c r="E202" s="681"/>
      <c r="F202" s="682"/>
      <c r="G202" s="683"/>
      <c r="H202" s="14"/>
      <c r="I202" s="674" t="s">
        <v>88</v>
      </c>
      <c r="J202" s="686"/>
      <c r="K202" s="664"/>
      <c r="L202" s="645"/>
      <c r="M202" s="645"/>
      <c r="N202" s="646"/>
      <c r="O202" s="14"/>
    </row>
    <row r="203" spans="1:15" ht="15" hidden="1" customHeight="1" x14ac:dyDescent="0.2">
      <c r="A203" s="308"/>
      <c r="B203" s="312"/>
      <c r="C203" s="312"/>
      <c r="D203" s="312"/>
      <c r="E203" s="312"/>
      <c r="F203" s="312"/>
      <c r="G203" s="312"/>
      <c r="H203" s="312"/>
      <c r="I203" s="312"/>
      <c r="J203" s="312"/>
      <c r="K203" s="312"/>
      <c r="L203" s="312"/>
      <c r="M203" s="312"/>
      <c r="N203" s="312"/>
      <c r="O203" s="14"/>
    </row>
    <row r="204" spans="1:15" ht="17.25" hidden="1" customHeight="1" x14ac:dyDescent="0.2">
      <c r="A204" s="308"/>
      <c r="B204" s="665" t="s">
        <v>87</v>
      </c>
      <c r="C204" s="665"/>
      <c r="D204" s="665"/>
      <c r="E204" s="665"/>
      <c r="F204" s="665"/>
      <c r="G204" s="665"/>
      <c r="H204" s="665"/>
      <c r="I204" s="665"/>
      <c r="J204" s="665"/>
      <c r="K204" s="665"/>
      <c r="L204" s="665"/>
      <c r="M204" s="665"/>
      <c r="N204" s="665"/>
      <c r="O204" s="665"/>
    </row>
    <row r="205" spans="1:15" ht="15" hidden="1" customHeight="1" x14ac:dyDescent="0.2">
      <c r="A205" s="308"/>
      <c r="B205" s="320"/>
      <c r="C205" s="320"/>
      <c r="D205" s="651"/>
      <c r="E205" s="651"/>
      <c r="F205" s="651"/>
      <c r="G205" s="651"/>
      <c r="H205" s="651"/>
      <c r="I205" s="651"/>
      <c r="J205" s="651"/>
      <c r="K205" s="651"/>
      <c r="L205" s="651"/>
      <c r="M205" s="651"/>
      <c r="N205" s="651"/>
      <c r="O205" s="320"/>
    </row>
    <row r="206" spans="1:15" ht="15" hidden="1" customHeight="1" x14ac:dyDescent="0.2">
      <c r="A206" s="308"/>
      <c r="B206" s="320"/>
      <c r="C206" s="476" t="s">
        <v>86</v>
      </c>
      <c r="D206" s="504"/>
      <c r="E206" s="347"/>
      <c r="F206" s="320"/>
      <c r="G206" s="320"/>
      <c r="H206" s="320"/>
      <c r="I206" s="320"/>
      <c r="J206" s="320"/>
      <c r="K206" s="320"/>
      <c r="L206" s="320"/>
      <c r="M206" s="320"/>
      <c r="N206" s="320"/>
      <c r="O206" s="320"/>
    </row>
    <row r="207" spans="1:15" ht="15" hidden="1" customHeight="1" x14ac:dyDescent="0.2">
      <c r="A207" s="308"/>
      <c r="B207" s="320"/>
      <c r="C207" s="504"/>
      <c r="D207" s="504"/>
      <c r="E207" s="320"/>
      <c r="F207" s="320"/>
      <c r="G207" s="320"/>
      <c r="H207" s="320"/>
      <c r="I207" s="320"/>
      <c r="J207" s="320"/>
      <c r="K207" s="320"/>
      <c r="L207" s="320"/>
      <c r="M207" s="320"/>
      <c r="N207" s="320"/>
      <c r="O207" s="320"/>
    </row>
    <row r="208" spans="1:15" ht="15" hidden="1" customHeight="1" x14ac:dyDescent="0.2">
      <c r="A208" s="308"/>
      <c r="B208" s="320"/>
      <c r="C208" s="355" t="s">
        <v>85</v>
      </c>
      <c r="D208" s="355"/>
      <c r="E208" s="652"/>
      <c r="F208" s="653"/>
      <c r="H208" s="320"/>
      <c r="I208" s="320"/>
      <c r="J208" s="320"/>
      <c r="K208" s="320"/>
      <c r="L208" s="320"/>
      <c r="M208" s="320"/>
      <c r="N208" s="320"/>
      <c r="O208" s="320"/>
    </row>
    <row r="209" spans="1:15" ht="15" hidden="1" customHeight="1" x14ac:dyDescent="0.2">
      <c r="A209" s="308"/>
      <c r="B209" s="320"/>
      <c r="C209" s="504"/>
      <c r="D209" s="504"/>
      <c r="E209" s="320"/>
      <c r="F209" s="320"/>
      <c r="G209" s="320"/>
      <c r="H209" s="320"/>
      <c r="I209" s="320"/>
      <c r="J209" s="320"/>
      <c r="K209" s="320"/>
      <c r="L209" s="320"/>
      <c r="M209" s="320"/>
      <c r="N209" s="320"/>
      <c r="O209" s="320"/>
    </row>
    <row r="210" spans="1:15" ht="15" hidden="1" customHeight="1" x14ac:dyDescent="0.2">
      <c r="A210" s="308"/>
      <c r="B210" s="14"/>
      <c r="C210" s="616" t="s">
        <v>84</v>
      </c>
      <c r="D210" s="667"/>
      <c r="E210" s="639"/>
      <c r="F210" s="639"/>
      <c r="G210" s="639"/>
      <c r="H210" s="639"/>
      <c r="I210" s="639"/>
      <c r="J210" s="320"/>
      <c r="K210" s="320"/>
      <c r="L210" s="320"/>
      <c r="M210" s="320"/>
      <c r="O210" s="14"/>
    </row>
    <row r="211" spans="1:15" ht="15" hidden="1" customHeight="1" x14ac:dyDescent="0.2">
      <c r="A211" s="308"/>
      <c r="B211" s="14"/>
      <c r="C211" s="687"/>
      <c r="D211" s="687"/>
      <c r="F211" s="316"/>
      <c r="G211" s="316"/>
      <c r="H211" s="316"/>
      <c r="I211" s="316"/>
      <c r="J211" s="320"/>
      <c r="K211" s="320"/>
      <c r="L211" s="320"/>
      <c r="M211" s="320"/>
      <c r="N211" s="316"/>
      <c r="O211" s="316"/>
    </row>
    <row r="212" spans="1:15" ht="15" hidden="1" customHeight="1" x14ac:dyDescent="0.2">
      <c r="A212" s="308"/>
      <c r="B212" s="14"/>
      <c r="C212" s="616" t="s">
        <v>83</v>
      </c>
      <c r="D212" s="616"/>
      <c r="E212" s="648"/>
      <c r="F212" s="649"/>
      <c r="G212" s="649"/>
      <c r="H212" s="649"/>
      <c r="I212" s="649"/>
      <c r="J212" s="649"/>
      <c r="K212" s="650"/>
      <c r="M212" s="315"/>
      <c r="N212" s="315"/>
      <c r="O212" s="14"/>
    </row>
    <row r="213" spans="1:15" ht="15" hidden="1" customHeight="1" x14ac:dyDescent="0.2">
      <c r="A213" s="308"/>
      <c r="B213" s="14"/>
      <c r="C213" s="666"/>
      <c r="D213" s="666"/>
      <c r="F213" s="651"/>
      <c r="G213" s="651"/>
      <c r="H213" s="651"/>
      <c r="I213" s="651"/>
      <c r="J213" s="651"/>
      <c r="K213" s="651"/>
      <c r="L213" s="651"/>
      <c r="M213" s="651"/>
      <c r="N213" s="651"/>
      <c r="O213" s="14"/>
    </row>
    <row r="214" spans="1:15" ht="17.25" hidden="1" customHeight="1" x14ac:dyDescent="0.2">
      <c r="A214" s="308"/>
      <c r="B214" s="659" t="s">
        <v>435</v>
      </c>
      <c r="C214" s="659"/>
      <c r="D214" s="659"/>
      <c r="E214" s="659"/>
      <c r="F214" s="659"/>
      <c r="G214" s="659"/>
      <c r="H214" s="659"/>
      <c r="I214" s="659"/>
      <c r="J214" s="659"/>
      <c r="K214" s="659"/>
      <c r="L214" s="659"/>
      <c r="M214" s="659"/>
      <c r="N214" s="659"/>
      <c r="O214" s="659"/>
    </row>
    <row r="215" spans="1:15" ht="15" hidden="1" customHeight="1" x14ac:dyDescent="0.2">
      <c r="A215" s="308"/>
      <c r="B215" s="320"/>
      <c r="C215" s="320"/>
      <c r="D215" s="651"/>
      <c r="E215" s="651"/>
      <c r="F215" s="651"/>
      <c r="G215" s="651"/>
      <c r="H215" s="651"/>
      <c r="I215" s="651"/>
      <c r="J215" s="651"/>
      <c r="K215" s="651"/>
      <c r="L215" s="651"/>
      <c r="M215" s="651"/>
      <c r="N215" s="651"/>
      <c r="O215" s="320"/>
    </row>
    <row r="216" spans="1:15" ht="15" hidden="1" customHeight="1" x14ac:dyDescent="0.2">
      <c r="A216" s="308"/>
      <c r="B216" s="14"/>
      <c r="C216" s="6" t="s">
        <v>82</v>
      </c>
      <c r="D216" s="6"/>
      <c r="E216" s="343"/>
      <c r="G216" s="315"/>
      <c r="H216" s="315"/>
      <c r="I216" s="315"/>
      <c r="J216" s="315"/>
      <c r="K216" s="315"/>
      <c r="L216" s="315"/>
      <c r="M216" s="315"/>
      <c r="N216" s="315"/>
      <c r="O216" s="14"/>
    </row>
    <row r="217" spans="1:15" ht="15" hidden="1" customHeight="1" x14ac:dyDescent="0.2">
      <c r="A217" s="308"/>
      <c r="B217" s="317"/>
      <c r="C217" s="317"/>
      <c r="D217" s="317"/>
      <c r="E217" s="317"/>
      <c r="F217" s="317"/>
      <c r="G217" s="317"/>
      <c r="H217" s="317"/>
      <c r="I217" s="317"/>
      <c r="J217" s="317"/>
      <c r="K217" s="317"/>
      <c r="L217" s="317"/>
      <c r="M217" s="317"/>
      <c r="N217" s="317"/>
      <c r="O217" s="317"/>
    </row>
    <row r="218" spans="1:15" ht="75" hidden="1" customHeight="1" x14ac:dyDescent="0.2">
      <c r="A218" s="308"/>
      <c r="B218" s="14"/>
      <c r="C218" s="6" t="s">
        <v>607</v>
      </c>
      <c r="D218" s="14"/>
      <c r="E218" s="654"/>
      <c r="F218" s="655"/>
      <c r="G218" s="655"/>
      <c r="H218" s="656"/>
      <c r="I218" s="684" t="s">
        <v>54</v>
      </c>
      <c r="J218" s="685"/>
      <c r="K218" s="654"/>
      <c r="L218" s="655"/>
      <c r="M218" s="655"/>
      <c r="N218" s="656"/>
      <c r="O218" s="317"/>
    </row>
    <row r="219" spans="1:15" ht="15" hidden="1" customHeight="1" x14ac:dyDescent="0.2">
      <c r="A219" s="308"/>
      <c r="B219" s="315"/>
      <c r="C219" s="14"/>
      <c r="D219" s="14"/>
      <c r="E219" s="319"/>
      <c r="F219" s="319"/>
      <c r="G219" s="319"/>
      <c r="H219" s="319"/>
      <c r="J219" s="315"/>
      <c r="K219" s="319"/>
      <c r="L219" s="319"/>
      <c r="M219" s="319"/>
      <c r="N219" s="319"/>
      <c r="O219" s="317"/>
    </row>
    <row r="220" spans="1:15" ht="15" hidden="1" customHeight="1" x14ac:dyDescent="0.2">
      <c r="A220" s="308"/>
      <c r="B220" s="318"/>
      <c r="C220" s="319"/>
      <c r="D220" s="319"/>
      <c r="E220" s="319"/>
      <c r="F220" s="319"/>
      <c r="G220" s="319"/>
      <c r="H220" s="319"/>
      <c r="I220" s="319"/>
      <c r="J220" s="319"/>
      <c r="K220" s="319"/>
      <c r="L220" s="319"/>
      <c r="M220" s="319"/>
      <c r="N220" s="319"/>
      <c r="O220" s="318"/>
    </row>
    <row r="221" spans="1:15" ht="15" hidden="1" customHeight="1" x14ac:dyDescent="0.2">
      <c r="A221" s="308"/>
      <c r="B221" s="659" t="s">
        <v>503</v>
      </c>
      <c r="C221" s="659"/>
      <c r="D221" s="659"/>
      <c r="E221" s="659"/>
      <c r="F221" s="659"/>
      <c r="G221" s="659"/>
      <c r="H221" s="659"/>
      <c r="I221" s="659"/>
      <c r="J221" s="659"/>
      <c r="K221" s="659"/>
      <c r="L221" s="659"/>
      <c r="M221" s="659"/>
      <c r="N221" s="659"/>
      <c r="O221" s="659"/>
    </row>
    <row r="222" spans="1:15" ht="15" hidden="1" customHeight="1" x14ac:dyDescent="0.2">
      <c r="A222" s="308"/>
      <c r="B222" s="320"/>
      <c r="C222" s="320"/>
      <c r="D222" s="651"/>
      <c r="E222" s="651"/>
      <c r="F222" s="651"/>
      <c r="G222" s="651"/>
      <c r="H222" s="651"/>
      <c r="I222" s="651"/>
      <c r="J222" s="651"/>
      <c r="K222" s="651"/>
      <c r="L222" s="651"/>
      <c r="M222" s="651"/>
      <c r="N222" s="651"/>
      <c r="O222" s="320"/>
    </row>
    <row r="223" spans="1:15" ht="15" hidden="1" customHeight="1" x14ac:dyDescent="0.2">
      <c r="A223" s="308"/>
      <c r="B223" s="14"/>
      <c r="C223" s="601" t="s">
        <v>81</v>
      </c>
      <c r="D223" s="626"/>
      <c r="E223" s="629"/>
      <c r="F223" s="630"/>
      <c r="G223" s="631"/>
      <c r="H223" s="316"/>
      <c r="I223" s="316"/>
      <c r="J223" s="316"/>
      <c r="K223" s="316"/>
      <c r="L223" s="316"/>
      <c r="M223" s="316"/>
      <c r="N223" s="316"/>
      <c r="O223" s="14"/>
    </row>
    <row r="224" spans="1:15" ht="15" hidden="1" customHeight="1" x14ac:dyDescent="0.2">
      <c r="A224" s="308"/>
      <c r="B224" s="14"/>
      <c r="C224" s="14"/>
      <c r="D224" s="14"/>
      <c r="E224" s="14"/>
      <c r="F224" s="14"/>
      <c r="G224" s="14"/>
      <c r="H224" s="14"/>
      <c r="I224" s="14"/>
      <c r="J224" s="14"/>
      <c r="K224" s="14"/>
      <c r="L224" s="14"/>
      <c r="M224" s="14"/>
      <c r="N224" s="14"/>
      <c r="O224" s="14"/>
    </row>
    <row r="225" spans="1:15" ht="17.25" hidden="1" customHeight="1" x14ac:dyDescent="0.2">
      <c r="A225" s="308"/>
      <c r="B225" s="675" t="s">
        <v>106</v>
      </c>
      <c r="C225" s="675"/>
      <c r="D225" s="675"/>
      <c r="E225" s="675"/>
      <c r="F225" s="675"/>
      <c r="G225" s="675"/>
      <c r="H225" s="675"/>
      <c r="I225" s="675"/>
      <c r="J225" s="675"/>
      <c r="K225" s="675"/>
      <c r="L225" s="675"/>
      <c r="M225" s="675"/>
      <c r="N225" s="675"/>
      <c r="O225" s="675"/>
    </row>
    <row r="226" spans="1:15" ht="15" hidden="1" customHeight="1" x14ac:dyDescent="0.2">
      <c r="A226" s="308"/>
      <c r="B226" s="320"/>
      <c r="C226" s="320"/>
      <c r="D226" s="320"/>
      <c r="E226" s="320"/>
      <c r="F226" s="320"/>
      <c r="G226" s="320"/>
      <c r="H226" s="320"/>
      <c r="I226" s="320"/>
      <c r="J226" s="320"/>
      <c r="K226" s="320"/>
      <c r="L226" s="320"/>
      <c r="M226" s="320"/>
      <c r="N226" s="320"/>
      <c r="O226" s="320"/>
    </row>
    <row r="227" spans="1:15" ht="15" hidden="1" customHeight="1" x14ac:dyDescent="0.2">
      <c r="A227" s="308"/>
      <c r="B227" s="320"/>
      <c r="C227" s="640" t="s">
        <v>104</v>
      </c>
      <c r="D227" s="640"/>
      <c r="E227" s="639"/>
      <c r="F227" s="639"/>
      <c r="G227" s="316"/>
      <c r="H227" s="316"/>
      <c r="I227" s="316"/>
      <c r="J227" s="316"/>
      <c r="K227" s="316"/>
      <c r="L227" s="316"/>
      <c r="M227" s="316"/>
      <c r="N227" s="316"/>
      <c r="O227" s="320"/>
    </row>
    <row r="228" spans="1:15" ht="15" hidden="1" customHeight="1" x14ac:dyDescent="0.2">
      <c r="A228" s="308"/>
      <c r="B228" s="320"/>
      <c r="C228" s="367"/>
      <c r="D228" s="367"/>
      <c r="E228" s="320"/>
      <c r="F228" s="320"/>
      <c r="G228" s="320"/>
      <c r="H228" s="320"/>
      <c r="I228" s="320"/>
      <c r="J228" s="320"/>
      <c r="K228" s="320"/>
      <c r="L228" s="320"/>
      <c r="M228" s="320"/>
      <c r="N228" s="320"/>
      <c r="O228" s="320"/>
    </row>
    <row r="229" spans="1:15" ht="15" hidden="1" customHeight="1" x14ac:dyDescent="0.2">
      <c r="A229" s="308"/>
      <c r="B229" s="14"/>
      <c r="C229" s="601" t="s">
        <v>103</v>
      </c>
      <c r="D229" s="601"/>
      <c r="E229" s="639"/>
      <c r="F229" s="639"/>
      <c r="G229" s="639"/>
      <c r="H229" s="639"/>
      <c r="I229" s="639"/>
      <c r="J229" s="639"/>
      <c r="K229" s="639"/>
      <c r="L229" s="639"/>
      <c r="M229" s="639"/>
      <c r="N229" s="639"/>
      <c r="O229" s="14"/>
    </row>
    <row r="230" spans="1:15" ht="15" hidden="1" customHeight="1" x14ac:dyDescent="0.2">
      <c r="A230" s="308"/>
      <c r="B230" s="14"/>
      <c r="C230" s="365"/>
      <c r="D230" s="355"/>
      <c r="E230" s="315"/>
      <c r="F230" s="315"/>
      <c r="G230" s="320"/>
      <c r="H230" s="320"/>
      <c r="I230" s="320"/>
      <c r="J230" s="320"/>
      <c r="K230" s="320"/>
      <c r="L230" s="320"/>
      <c r="M230" s="320"/>
      <c r="N230" s="320"/>
      <c r="O230" s="14"/>
    </row>
    <row r="231" spans="1:15" ht="15" hidden="1" customHeight="1" x14ac:dyDescent="0.2">
      <c r="A231" s="308"/>
      <c r="B231" s="14"/>
      <c r="C231" s="640" t="s">
        <v>100</v>
      </c>
      <c r="D231" s="676"/>
      <c r="E231" s="629"/>
      <c r="F231" s="631"/>
      <c r="G231" s="320"/>
      <c r="H231" s="320"/>
      <c r="I231" s="320"/>
      <c r="J231" s="320"/>
      <c r="K231" s="320"/>
      <c r="L231" s="320"/>
      <c r="M231" s="320"/>
      <c r="N231" s="320"/>
      <c r="O231" s="14"/>
    </row>
    <row r="232" spans="1:15" ht="15" hidden="1" customHeight="1" x14ac:dyDescent="0.2">
      <c r="A232" s="308"/>
      <c r="B232" s="14"/>
      <c r="C232" s="320"/>
      <c r="D232" s="320"/>
      <c r="E232" s="320"/>
      <c r="F232" s="320"/>
      <c r="G232" s="320"/>
      <c r="H232" s="320"/>
      <c r="I232" s="320"/>
      <c r="J232" s="320"/>
      <c r="K232" s="320"/>
      <c r="L232" s="320"/>
      <c r="M232" s="320"/>
      <c r="N232" s="320"/>
      <c r="O232" s="14"/>
    </row>
    <row r="233" spans="1:15" ht="17.25" hidden="1" customHeight="1" x14ac:dyDescent="0.2">
      <c r="A233" s="308"/>
      <c r="B233" s="665" t="s">
        <v>101</v>
      </c>
      <c r="C233" s="665"/>
      <c r="D233" s="665"/>
      <c r="E233" s="665"/>
      <c r="F233" s="665"/>
      <c r="G233" s="665"/>
      <c r="H233" s="665"/>
      <c r="I233" s="665"/>
      <c r="J233" s="665"/>
      <c r="K233" s="665"/>
      <c r="L233" s="665"/>
      <c r="M233" s="665"/>
      <c r="N233" s="665"/>
      <c r="O233" s="665"/>
    </row>
    <row r="234" spans="1:15" ht="15" hidden="1" customHeight="1" x14ac:dyDescent="0.2">
      <c r="A234" s="308"/>
      <c r="B234" s="320"/>
      <c r="C234" s="320"/>
      <c r="D234" s="320"/>
      <c r="E234" s="320"/>
      <c r="F234" s="320"/>
      <c r="G234" s="320"/>
      <c r="H234" s="320"/>
      <c r="I234" s="320"/>
      <c r="J234" s="320"/>
      <c r="K234" s="320"/>
      <c r="L234" s="320"/>
      <c r="M234" s="320"/>
      <c r="N234" s="320"/>
      <c r="O234" s="320"/>
    </row>
    <row r="235" spans="1:15" ht="15" hidden="1" customHeight="1" x14ac:dyDescent="0.2">
      <c r="A235" s="308"/>
      <c r="B235" s="14"/>
      <c r="C235" s="640" t="s">
        <v>100</v>
      </c>
      <c r="D235" s="640"/>
      <c r="E235" s="629"/>
      <c r="F235" s="631"/>
      <c r="G235" s="14"/>
      <c r="H235" s="14"/>
      <c r="I235" s="679" t="s">
        <v>99</v>
      </c>
      <c r="J235" s="680"/>
      <c r="K235" s="629"/>
      <c r="L235" s="630"/>
      <c r="M235" s="630"/>
      <c r="N235" s="631"/>
      <c r="O235" s="14"/>
    </row>
    <row r="236" spans="1:15" ht="15" hidden="1" customHeight="1" x14ac:dyDescent="0.2">
      <c r="A236" s="308"/>
      <c r="B236" s="14"/>
      <c r="C236" s="342"/>
      <c r="D236" s="342"/>
      <c r="E236" s="315"/>
      <c r="F236" s="14"/>
      <c r="G236" s="14"/>
      <c r="H236" s="14"/>
      <c r="I236" s="311"/>
      <c r="J236" s="311"/>
      <c r="K236" s="315"/>
      <c r="L236" s="315"/>
      <c r="M236" s="315"/>
      <c r="N236" s="315"/>
      <c r="O236" s="14"/>
    </row>
    <row r="237" spans="1:15" ht="15" hidden="1" customHeight="1" x14ac:dyDescent="0.2">
      <c r="A237" s="308"/>
      <c r="B237" s="14"/>
      <c r="C237" s="640" t="s">
        <v>98</v>
      </c>
      <c r="D237" s="640"/>
      <c r="E237" s="629"/>
      <c r="F237" s="630"/>
      <c r="G237" s="630"/>
      <c r="H237" s="631"/>
      <c r="I237" s="677" t="s">
        <v>97</v>
      </c>
      <c r="J237" s="678"/>
      <c r="K237" s="664"/>
      <c r="L237" s="645"/>
      <c r="M237" s="645"/>
      <c r="N237" s="646"/>
      <c r="O237" s="14"/>
    </row>
    <row r="238" spans="1:15" ht="15" hidden="1" customHeight="1" x14ac:dyDescent="0.2">
      <c r="A238" s="308"/>
      <c r="B238" s="14"/>
      <c r="D238" s="14"/>
      <c r="E238" s="315"/>
      <c r="F238" s="315"/>
      <c r="G238" s="315"/>
      <c r="H238" s="315"/>
      <c r="I238" s="315"/>
      <c r="J238" s="315"/>
      <c r="K238" s="315"/>
      <c r="L238" s="315"/>
      <c r="M238" s="315"/>
      <c r="N238" s="315"/>
      <c r="O238" s="14"/>
    </row>
    <row r="239" spans="1:15" ht="17.25" hidden="1" customHeight="1" x14ac:dyDescent="0.2">
      <c r="A239" s="308"/>
      <c r="B239" s="665" t="s">
        <v>96</v>
      </c>
      <c r="C239" s="665"/>
      <c r="D239" s="665"/>
      <c r="E239" s="665"/>
      <c r="F239" s="665"/>
      <c r="G239" s="665"/>
      <c r="H239" s="665"/>
      <c r="I239" s="665"/>
      <c r="J239" s="665"/>
      <c r="K239" s="665"/>
      <c r="L239" s="665"/>
      <c r="M239" s="665"/>
      <c r="N239" s="665"/>
      <c r="O239" s="665"/>
    </row>
    <row r="240" spans="1:15" ht="15" hidden="1" customHeight="1" x14ac:dyDescent="0.2">
      <c r="A240" s="308"/>
      <c r="B240" s="312"/>
      <c r="C240" s="312"/>
      <c r="D240" s="312"/>
      <c r="E240" s="312"/>
      <c r="F240" s="312"/>
      <c r="G240" s="312"/>
      <c r="H240" s="312"/>
      <c r="I240" s="312"/>
      <c r="J240" s="312"/>
      <c r="K240" s="312"/>
      <c r="L240" s="312"/>
      <c r="M240" s="312"/>
      <c r="N240" s="312"/>
      <c r="O240" s="312"/>
    </row>
    <row r="241" spans="1:15" ht="15" hidden="1" customHeight="1" x14ac:dyDescent="0.2">
      <c r="A241" s="308"/>
      <c r="B241" s="14"/>
      <c r="C241" s="640" t="s">
        <v>95</v>
      </c>
      <c r="D241" s="640"/>
      <c r="E241" s="629"/>
      <c r="F241" s="630"/>
      <c r="G241" s="630"/>
      <c r="H241" s="630"/>
      <c r="I241" s="630"/>
      <c r="J241" s="630"/>
      <c r="K241" s="630"/>
      <c r="L241" s="630"/>
      <c r="M241" s="630"/>
      <c r="N241" s="631"/>
      <c r="O241" s="14"/>
    </row>
    <row r="242" spans="1:15" ht="15" hidden="1" customHeight="1" x14ac:dyDescent="0.2">
      <c r="A242" s="308"/>
      <c r="B242" s="14"/>
      <c r="C242" s="476"/>
      <c r="D242" s="476"/>
      <c r="E242" s="315"/>
      <c r="F242" s="315"/>
      <c r="G242" s="315"/>
      <c r="H242" s="315"/>
      <c r="I242" s="315"/>
      <c r="J242" s="315"/>
      <c r="K242" s="315"/>
      <c r="L242" s="315"/>
      <c r="M242" s="315"/>
      <c r="N242" s="315"/>
      <c r="O242" s="14"/>
    </row>
    <row r="243" spans="1:15" ht="15" hidden="1" customHeight="1" x14ac:dyDescent="0.2">
      <c r="A243" s="308"/>
      <c r="B243" s="14"/>
      <c r="C243" s="476" t="s">
        <v>606</v>
      </c>
      <c r="D243" s="355"/>
      <c r="E243" s="629"/>
      <c r="F243" s="630"/>
      <c r="G243" s="630"/>
      <c r="H243" s="631"/>
      <c r="I243" s="366" t="s">
        <v>94</v>
      </c>
      <c r="J243" s="13"/>
      <c r="K243" s="14"/>
      <c r="L243" s="359" t="s">
        <v>93</v>
      </c>
      <c r="M243" s="618"/>
      <c r="N243" s="620"/>
      <c r="O243" s="14"/>
    </row>
    <row r="244" spans="1:15" ht="15" hidden="1" customHeight="1" x14ac:dyDescent="0.2">
      <c r="A244" s="308"/>
      <c r="B244" s="14"/>
      <c r="C244" s="476"/>
      <c r="D244" s="355"/>
      <c r="E244" s="315"/>
      <c r="F244" s="315"/>
      <c r="G244" s="315"/>
      <c r="H244" s="342"/>
      <c r="I244" s="342"/>
      <c r="J244" s="315"/>
      <c r="K244" s="14"/>
      <c r="L244" s="313"/>
      <c r="M244" s="338"/>
      <c r="N244" s="315"/>
      <c r="O244" s="14"/>
    </row>
    <row r="245" spans="1:15" ht="15" hidden="1" customHeight="1" x14ac:dyDescent="0.2">
      <c r="A245" s="308"/>
      <c r="B245" s="14"/>
      <c r="C245" s="674" t="s">
        <v>92</v>
      </c>
      <c r="D245" s="674"/>
      <c r="E245" s="639"/>
      <c r="F245" s="639"/>
      <c r="G245" s="639"/>
      <c r="H245" s="357" t="s">
        <v>91</v>
      </c>
      <c r="I245" s="629"/>
      <c r="J245" s="630"/>
      <c r="K245" s="631"/>
      <c r="L245" s="360" t="s">
        <v>90</v>
      </c>
      <c r="M245" s="639"/>
      <c r="N245" s="639"/>
      <c r="O245" s="14"/>
    </row>
    <row r="246" spans="1:15" ht="15" hidden="1" customHeight="1" x14ac:dyDescent="0.2">
      <c r="A246" s="308"/>
      <c r="B246" s="14"/>
      <c r="C246" s="6"/>
      <c r="D246" s="6"/>
      <c r="E246" s="14"/>
      <c r="F246" s="14"/>
      <c r="G246" s="14"/>
      <c r="H246" s="14"/>
      <c r="I246" s="14"/>
      <c r="J246" s="14"/>
      <c r="K246" s="14"/>
      <c r="L246" s="14"/>
      <c r="M246" s="14"/>
      <c r="N246" s="14"/>
      <c r="O246" s="14"/>
    </row>
    <row r="247" spans="1:15" ht="15" hidden="1" customHeight="1" x14ac:dyDescent="0.2">
      <c r="A247" s="308"/>
      <c r="B247" s="14"/>
      <c r="C247" s="640" t="s">
        <v>89</v>
      </c>
      <c r="D247" s="640"/>
      <c r="E247" s="688"/>
      <c r="F247" s="682"/>
      <c r="G247" s="683"/>
      <c r="H247" s="14"/>
      <c r="I247" s="674" t="s">
        <v>88</v>
      </c>
      <c r="J247" s="686"/>
      <c r="K247" s="664"/>
      <c r="L247" s="645"/>
      <c r="M247" s="645"/>
      <c r="N247" s="646"/>
      <c r="O247" s="14"/>
    </row>
    <row r="248" spans="1:15" ht="15" hidden="1" customHeight="1" x14ac:dyDescent="0.2">
      <c r="A248" s="308"/>
      <c r="B248" s="312"/>
      <c r="C248" s="312"/>
      <c r="D248" s="312"/>
      <c r="E248" s="312"/>
      <c r="F248" s="312"/>
      <c r="G248" s="312"/>
      <c r="H248" s="312"/>
      <c r="I248" s="312"/>
      <c r="J248" s="312"/>
      <c r="K248" s="312"/>
      <c r="L248" s="312"/>
      <c r="M248" s="312"/>
      <c r="N248" s="312"/>
      <c r="O248" s="14"/>
    </row>
    <row r="249" spans="1:15" ht="17.25" hidden="1" customHeight="1" x14ac:dyDescent="0.2">
      <c r="A249" s="308"/>
      <c r="B249" s="665" t="s">
        <v>87</v>
      </c>
      <c r="C249" s="665"/>
      <c r="D249" s="665"/>
      <c r="E249" s="665"/>
      <c r="F249" s="665"/>
      <c r="G249" s="665"/>
      <c r="H249" s="665"/>
      <c r="I249" s="665"/>
      <c r="J249" s="665"/>
      <c r="K249" s="665"/>
      <c r="L249" s="665"/>
      <c r="M249" s="665"/>
      <c r="N249" s="665"/>
      <c r="O249" s="665"/>
    </row>
    <row r="250" spans="1:15" ht="15" hidden="1" customHeight="1" x14ac:dyDescent="0.2">
      <c r="A250" s="308"/>
      <c r="B250" s="320"/>
      <c r="C250" s="320"/>
      <c r="D250" s="651"/>
      <c r="E250" s="651"/>
      <c r="F250" s="651"/>
      <c r="G250" s="651"/>
      <c r="H250" s="651"/>
      <c r="I250" s="651"/>
      <c r="J250" s="651"/>
      <c r="K250" s="651"/>
      <c r="L250" s="651"/>
      <c r="M250" s="651"/>
      <c r="N250" s="651"/>
      <c r="O250" s="320"/>
    </row>
    <row r="251" spans="1:15" ht="15" hidden="1" customHeight="1" x14ac:dyDescent="0.2">
      <c r="A251" s="308"/>
      <c r="B251" s="320"/>
      <c r="C251" s="476" t="s">
        <v>86</v>
      </c>
      <c r="D251" s="504"/>
      <c r="E251" s="347"/>
      <c r="F251" s="320"/>
      <c r="G251" s="320"/>
      <c r="H251" s="320"/>
      <c r="I251" s="320"/>
      <c r="J251" s="320"/>
      <c r="K251" s="320"/>
      <c r="L251" s="320"/>
      <c r="M251" s="320"/>
      <c r="N251" s="320"/>
      <c r="O251" s="320"/>
    </row>
    <row r="252" spans="1:15" ht="15" hidden="1" customHeight="1" x14ac:dyDescent="0.2">
      <c r="A252" s="308"/>
      <c r="B252" s="320"/>
      <c r="C252" s="367"/>
      <c r="D252" s="367"/>
      <c r="E252" s="320"/>
      <c r="F252" s="320"/>
      <c r="G252" s="320"/>
      <c r="H252" s="320"/>
      <c r="I252" s="320"/>
      <c r="J252" s="320"/>
      <c r="K252" s="320"/>
      <c r="L252" s="320"/>
      <c r="M252" s="320"/>
      <c r="N252" s="320"/>
      <c r="O252" s="320"/>
    </row>
    <row r="253" spans="1:15" ht="15" hidden="1" customHeight="1" x14ac:dyDescent="0.2">
      <c r="A253" s="308"/>
      <c r="B253" s="320"/>
      <c r="C253" s="355" t="s">
        <v>85</v>
      </c>
      <c r="D253" s="6"/>
      <c r="E253" s="652"/>
      <c r="F253" s="653"/>
      <c r="H253" s="320"/>
      <c r="I253" s="320"/>
      <c r="J253" s="320"/>
      <c r="K253" s="320"/>
      <c r="L253" s="320"/>
      <c r="M253" s="320"/>
      <c r="N253" s="320"/>
      <c r="O253" s="320"/>
    </row>
    <row r="254" spans="1:15" ht="15" hidden="1" customHeight="1" x14ac:dyDescent="0.2">
      <c r="A254" s="308"/>
      <c r="B254" s="320"/>
      <c r="C254" s="367"/>
      <c r="D254" s="367"/>
      <c r="E254" s="320"/>
      <c r="F254" s="320"/>
      <c r="G254" s="320"/>
      <c r="H254" s="320"/>
      <c r="I254" s="320"/>
      <c r="J254" s="320"/>
      <c r="K254" s="320"/>
      <c r="L254" s="320"/>
      <c r="M254" s="320"/>
      <c r="N254" s="320"/>
      <c r="O254" s="320"/>
    </row>
    <row r="255" spans="1:15" ht="15" hidden="1" customHeight="1" x14ac:dyDescent="0.2">
      <c r="A255" s="308"/>
      <c r="B255" s="14"/>
      <c r="C255" s="616" t="s">
        <v>84</v>
      </c>
      <c r="D255" s="667"/>
      <c r="E255" s="639"/>
      <c r="F255" s="639"/>
      <c r="G255" s="639"/>
      <c r="H255" s="639"/>
      <c r="I255" s="639"/>
      <c r="J255" s="320"/>
      <c r="K255" s="320"/>
      <c r="L255" s="320"/>
      <c r="M255" s="320"/>
      <c r="O255" s="14"/>
    </row>
    <row r="256" spans="1:15" ht="15" hidden="1" customHeight="1" x14ac:dyDescent="0.2">
      <c r="A256" s="308"/>
      <c r="B256" s="14"/>
      <c r="C256" s="666"/>
      <c r="D256" s="666"/>
      <c r="F256" s="316"/>
      <c r="G256" s="316"/>
      <c r="H256" s="316"/>
      <c r="I256" s="316"/>
      <c r="J256" s="320"/>
      <c r="K256" s="320"/>
      <c r="L256" s="320"/>
      <c r="M256" s="320"/>
      <c r="N256" s="316"/>
      <c r="O256" s="316"/>
    </row>
    <row r="257" spans="1:15" ht="15" hidden="1" customHeight="1" x14ac:dyDescent="0.2">
      <c r="A257" s="308"/>
      <c r="B257" s="14"/>
      <c r="C257" s="616" t="s">
        <v>83</v>
      </c>
      <c r="D257" s="616"/>
      <c r="E257" s="648"/>
      <c r="F257" s="649"/>
      <c r="G257" s="649"/>
      <c r="H257" s="649"/>
      <c r="I257" s="649"/>
      <c r="J257" s="649"/>
      <c r="K257" s="650"/>
      <c r="M257" s="315"/>
      <c r="N257" s="315"/>
      <c r="O257" s="14"/>
    </row>
    <row r="258" spans="1:15" ht="15" hidden="1" customHeight="1" x14ac:dyDescent="0.2">
      <c r="A258" s="308"/>
      <c r="B258" s="14"/>
      <c r="C258" s="651"/>
      <c r="D258" s="651"/>
      <c r="F258" s="651"/>
      <c r="G258" s="651"/>
      <c r="H258" s="651"/>
      <c r="I258" s="651"/>
      <c r="J258" s="651"/>
      <c r="K258" s="651"/>
      <c r="L258" s="651"/>
      <c r="M258" s="651"/>
      <c r="N258" s="651"/>
      <c r="O258" s="14"/>
    </row>
    <row r="259" spans="1:15" ht="18.75" hidden="1" customHeight="1" x14ac:dyDescent="0.2">
      <c r="A259" s="308"/>
      <c r="B259" s="659" t="s">
        <v>435</v>
      </c>
      <c r="C259" s="659"/>
      <c r="D259" s="659"/>
      <c r="E259" s="659"/>
      <c r="F259" s="659"/>
      <c r="G259" s="659"/>
      <c r="H259" s="659"/>
      <c r="I259" s="659"/>
      <c r="J259" s="659"/>
      <c r="K259" s="659"/>
      <c r="L259" s="659"/>
      <c r="M259" s="659"/>
      <c r="N259" s="659"/>
      <c r="O259" s="659"/>
    </row>
    <row r="260" spans="1:15" ht="15" hidden="1" customHeight="1" x14ac:dyDescent="0.2">
      <c r="A260" s="308"/>
      <c r="B260" s="320"/>
      <c r="C260" s="320"/>
      <c r="D260" s="651"/>
      <c r="E260" s="651"/>
      <c r="F260" s="651"/>
      <c r="G260" s="651"/>
      <c r="H260" s="651"/>
      <c r="I260" s="651"/>
      <c r="J260" s="651"/>
      <c r="K260" s="651"/>
      <c r="L260" s="651"/>
      <c r="M260" s="651"/>
      <c r="N260" s="651"/>
      <c r="O260" s="320"/>
    </row>
    <row r="261" spans="1:15" ht="15" hidden="1" customHeight="1" x14ac:dyDescent="0.2">
      <c r="A261" s="308"/>
      <c r="B261" s="14"/>
      <c r="C261" s="6" t="s">
        <v>82</v>
      </c>
      <c r="D261" s="14"/>
      <c r="E261" s="343"/>
      <c r="G261" s="315"/>
      <c r="H261" s="315"/>
      <c r="I261" s="315"/>
      <c r="J261" s="315"/>
      <c r="K261" s="315"/>
      <c r="L261" s="315"/>
      <c r="M261" s="315"/>
      <c r="N261" s="315"/>
      <c r="O261" s="14"/>
    </row>
    <row r="262" spans="1:15" ht="15" hidden="1" customHeight="1" x14ac:dyDescent="0.2">
      <c r="A262" s="308"/>
      <c r="B262" s="317"/>
      <c r="C262" s="317"/>
      <c r="D262" s="317"/>
      <c r="E262" s="317"/>
      <c r="F262" s="317"/>
      <c r="G262" s="317"/>
      <c r="H262" s="317"/>
      <c r="I262" s="317"/>
      <c r="J262" s="317"/>
      <c r="K262" s="317"/>
      <c r="L262" s="317"/>
      <c r="M262" s="317"/>
      <c r="N262" s="317"/>
      <c r="O262" s="317"/>
    </row>
    <row r="263" spans="1:15" ht="75" hidden="1" customHeight="1" x14ac:dyDescent="0.2">
      <c r="A263" s="308"/>
      <c r="B263" s="14"/>
      <c r="C263" s="6" t="s">
        <v>607</v>
      </c>
      <c r="D263" s="14"/>
      <c r="E263" s="654"/>
      <c r="F263" s="655"/>
      <c r="G263" s="655"/>
      <c r="H263" s="656"/>
      <c r="I263" s="684" t="s">
        <v>54</v>
      </c>
      <c r="J263" s="685"/>
      <c r="K263" s="654"/>
      <c r="L263" s="655"/>
      <c r="M263" s="655"/>
      <c r="N263" s="656"/>
      <c r="O263" s="317"/>
    </row>
    <row r="264" spans="1:15" ht="15" hidden="1" customHeight="1" x14ac:dyDescent="0.2">
      <c r="A264" s="308"/>
      <c r="B264" s="315"/>
      <c r="C264" s="14"/>
      <c r="D264" s="14"/>
      <c r="E264" s="319"/>
      <c r="F264" s="319"/>
      <c r="G264" s="319"/>
      <c r="H264" s="319"/>
      <c r="J264" s="315"/>
      <c r="K264" s="319"/>
      <c r="L264" s="319"/>
      <c r="M264" s="319"/>
      <c r="N264" s="319"/>
      <c r="O264" s="317"/>
    </row>
    <row r="265" spans="1:15" ht="15" hidden="1" customHeight="1" x14ac:dyDescent="0.2">
      <c r="A265" s="308"/>
      <c r="B265" s="318"/>
      <c r="C265" s="319"/>
      <c r="D265" s="319"/>
      <c r="E265" s="319"/>
      <c r="F265" s="319"/>
      <c r="G265" s="319"/>
      <c r="H265" s="319"/>
      <c r="I265" s="319"/>
      <c r="J265" s="319"/>
      <c r="K265" s="319"/>
      <c r="L265" s="319"/>
      <c r="M265" s="319"/>
      <c r="N265" s="319"/>
      <c r="O265" s="318"/>
    </row>
    <row r="266" spans="1:15" ht="14.25" hidden="1" customHeight="1" x14ac:dyDescent="0.2">
      <c r="A266" s="308"/>
      <c r="B266" s="659" t="s">
        <v>503</v>
      </c>
      <c r="C266" s="659"/>
      <c r="D266" s="659"/>
      <c r="E266" s="659"/>
      <c r="F266" s="659"/>
      <c r="G266" s="659"/>
      <c r="H266" s="659"/>
      <c r="I266" s="659"/>
      <c r="J266" s="659"/>
      <c r="K266" s="659"/>
      <c r="L266" s="659"/>
      <c r="M266" s="659"/>
      <c r="N266" s="659"/>
      <c r="O266" s="659"/>
    </row>
    <row r="267" spans="1:15" ht="15" hidden="1" customHeight="1" x14ac:dyDescent="0.2">
      <c r="A267" s="308"/>
      <c r="B267" s="320"/>
      <c r="C267" s="320"/>
      <c r="D267" s="651"/>
      <c r="E267" s="651"/>
      <c r="F267" s="651"/>
      <c r="G267" s="651"/>
      <c r="H267" s="651"/>
      <c r="I267" s="651"/>
      <c r="J267" s="651"/>
      <c r="K267" s="651"/>
      <c r="L267" s="651"/>
      <c r="M267" s="651"/>
      <c r="N267" s="651"/>
      <c r="O267" s="320"/>
    </row>
    <row r="268" spans="1:15" ht="15" hidden="1" customHeight="1" x14ac:dyDescent="0.2">
      <c r="A268" s="308"/>
      <c r="B268" s="14"/>
      <c r="C268" s="601" t="s">
        <v>81</v>
      </c>
      <c r="D268" s="626"/>
      <c r="E268" s="629"/>
      <c r="F268" s="630"/>
      <c r="G268" s="631"/>
      <c r="H268" s="316"/>
      <c r="I268" s="316"/>
      <c r="J268" s="316"/>
      <c r="K268" s="316"/>
      <c r="L268" s="316"/>
      <c r="M268" s="316"/>
      <c r="N268" s="316"/>
      <c r="O268" s="14"/>
    </row>
    <row r="269" spans="1:15" ht="15" hidden="1" customHeight="1" x14ac:dyDescent="0.2">
      <c r="A269" s="308"/>
      <c r="B269" s="14"/>
      <c r="C269" s="651"/>
      <c r="D269" s="651"/>
      <c r="E269" s="651"/>
      <c r="F269" s="651"/>
      <c r="G269" s="651"/>
      <c r="H269" s="651"/>
      <c r="I269" s="651"/>
      <c r="J269" s="651"/>
      <c r="K269" s="651"/>
      <c r="L269" s="651"/>
      <c r="M269" s="651"/>
      <c r="N269" s="651"/>
      <c r="O269" s="651"/>
    </row>
    <row r="270" spans="1:15" ht="17.25" hidden="1" customHeight="1" x14ac:dyDescent="0.2">
      <c r="A270" s="308"/>
      <c r="B270" s="675" t="s">
        <v>105</v>
      </c>
      <c r="C270" s="675"/>
      <c r="D270" s="675"/>
      <c r="E270" s="675"/>
      <c r="F270" s="675"/>
      <c r="G270" s="675"/>
      <c r="H270" s="675"/>
      <c r="I270" s="675"/>
      <c r="J270" s="675"/>
      <c r="K270" s="675"/>
      <c r="L270" s="675"/>
      <c r="M270" s="675"/>
      <c r="N270" s="675"/>
      <c r="O270" s="675"/>
    </row>
    <row r="271" spans="1:15" ht="15" hidden="1" customHeight="1" x14ac:dyDescent="0.2">
      <c r="A271" s="308"/>
      <c r="B271" s="320"/>
      <c r="C271" s="320"/>
      <c r="D271" s="320"/>
      <c r="E271" s="320"/>
      <c r="F271" s="320"/>
      <c r="G271" s="320"/>
      <c r="H271" s="320"/>
      <c r="I271" s="320"/>
      <c r="J271" s="320"/>
      <c r="K271" s="320"/>
      <c r="L271" s="320"/>
      <c r="M271" s="320"/>
      <c r="N271" s="320"/>
      <c r="O271" s="320"/>
    </row>
    <row r="272" spans="1:15" ht="15" hidden="1" customHeight="1" x14ac:dyDescent="0.2">
      <c r="A272" s="308"/>
      <c r="B272" s="320"/>
      <c r="C272" s="640" t="s">
        <v>104</v>
      </c>
      <c r="D272" s="640"/>
      <c r="E272" s="639"/>
      <c r="F272" s="639"/>
      <c r="G272" s="320"/>
      <c r="H272" s="320"/>
      <c r="I272" s="320"/>
      <c r="J272" s="320"/>
      <c r="K272" s="320"/>
      <c r="L272" s="320"/>
      <c r="M272" s="320"/>
      <c r="N272" s="320"/>
      <c r="O272" s="320"/>
    </row>
    <row r="273" spans="1:15" ht="15" hidden="1" customHeight="1" x14ac:dyDescent="0.2">
      <c r="A273" s="308"/>
      <c r="B273" s="320"/>
      <c r="C273" s="367"/>
      <c r="D273" s="367"/>
      <c r="E273" s="320"/>
      <c r="F273" s="320"/>
      <c r="G273" s="320"/>
      <c r="H273" s="320"/>
      <c r="I273" s="320"/>
      <c r="J273" s="320"/>
      <c r="K273" s="320"/>
      <c r="L273" s="320"/>
      <c r="M273" s="320"/>
      <c r="N273" s="320"/>
      <c r="O273" s="320"/>
    </row>
    <row r="274" spans="1:15" ht="15" hidden="1" customHeight="1" x14ac:dyDescent="0.2">
      <c r="A274" s="308"/>
      <c r="B274" s="14"/>
      <c r="C274" s="601" t="s">
        <v>103</v>
      </c>
      <c r="D274" s="601"/>
      <c r="E274" s="639"/>
      <c r="F274" s="639"/>
      <c r="G274" s="639"/>
      <c r="H274" s="639"/>
      <c r="I274" s="639"/>
      <c r="J274" s="639"/>
      <c r="K274" s="639"/>
      <c r="L274" s="639"/>
      <c r="M274" s="639"/>
      <c r="N274" s="639"/>
      <c r="O274" s="14"/>
    </row>
    <row r="275" spans="1:15" ht="15" hidden="1" customHeight="1" x14ac:dyDescent="0.2">
      <c r="A275" s="308"/>
      <c r="B275" s="14"/>
      <c r="C275" s="365"/>
      <c r="D275" s="355"/>
      <c r="E275" s="315"/>
      <c r="F275" s="315"/>
      <c r="G275" s="320"/>
      <c r="H275" s="320"/>
      <c r="I275" s="320"/>
      <c r="J275" s="320"/>
      <c r="K275" s="320"/>
      <c r="L275" s="320"/>
      <c r="M275" s="320"/>
      <c r="N275" s="320"/>
      <c r="O275" s="14"/>
    </row>
    <row r="276" spans="1:15" ht="15" hidden="1" customHeight="1" x14ac:dyDescent="0.2">
      <c r="A276" s="308"/>
      <c r="B276" s="14"/>
      <c r="C276" s="640" t="s">
        <v>100</v>
      </c>
      <c r="D276" s="676"/>
      <c r="E276" s="629"/>
      <c r="F276" s="631"/>
      <c r="G276" s="320"/>
      <c r="H276" s="320"/>
      <c r="I276" s="320"/>
      <c r="J276" s="320"/>
      <c r="K276" s="320"/>
      <c r="L276" s="320"/>
      <c r="M276" s="320"/>
      <c r="N276" s="320"/>
      <c r="O276" s="14"/>
    </row>
    <row r="277" spans="1:15" ht="15" hidden="1" customHeight="1" x14ac:dyDescent="0.2">
      <c r="A277" s="308"/>
      <c r="B277" s="14"/>
      <c r="C277" s="320"/>
      <c r="D277" s="320"/>
      <c r="E277" s="320"/>
      <c r="F277" s="320"/>
      <c r="G277" s="320"/>
      <c r="H277" s="320"/>
      <c r="I277" s="320"/>
      <c r="J277" s="320"/>
      <c r="K277" s="320"/>
      <c r="L277" s="320"/>
      <c r="M277" s="320"/>
      <c r="N277" s="320"/>
      <c r="O277" s="14"/>
    </row>
    <row r="278" spans="1:15" ht="17.25" hidden="1" customHeight="1" x14ac:dyDescent="0.2">
      <c r="A278" s="308"/>
      <c r="B278" s="665" t="s">
        <v>101</v>
      </c>
      <c r="C278" s="665"/>
      <c r="D278" s="665"/>
      <c r="E278" s="665"/>
      <c r="F278" s="665"/>
      <c r="G278" s="665"/>
      <c r="H278" s="665"/>
      <c r="I278" s="665"/>
      <c r="J278" s="665"/>
      <c r="K278" s="665"/>
      <c r="L278" s="665"/>
      <c r="M278" s="665"/>
      <c r="N278" s="665"/>
      <c r="O278" s="665"/>
    </row>
    <row r="279" spans="1:15" ht="15" hidden="1" customHeight="1" x14ac:dyDescent="0.2">
      <c r="A279" s="308"/>
      <c r="B279" s="320"/>
      <c r="C279" s="320"/>
      <c r="D279" s="320"/>
      <c r="E279" s="320"/>
      <c r="F279" s="320"/>
      <c r="G279" s="320"/>
      <c r="H279" s="320"/>
      <c r="I279" s="320"/>
      <c r="J279" s="320"/>
      <c r="K279" s="320"/>
      <c r="L279" s="320"/>
      <c r="M279" s="320"/>
      <c r="N279" s="320"/>
      <c r="O279" s="320"/>
    </row>
    <row r="280" spans="1:15" ht="15" hidden="1" customHeight="1" x14ac:dyDescent="0.2">
      <c r="A280" s="308"/>
      <c r="B280" s="14"/>
      <c r="C280" s="640" t="s">
        <v>100</v>
      </c>
      <c r="D280" s="640"/>
      <c r="E280" s="629"/>
      <c r="F280" s="631"/>
      <c r="G280" s="14"/>
      <c r="H280" s="14"/>
      <c r="I280" s="634" t="s">
        <v>99</v>
      </c>
      <c r="J280" s="635"/>
      <c r="K280" s="629"/>
      <c r="L280" s="630"/>
      <c r="M280" s="630"/>
      <c r="N280" s="631"/>
      <c r="O280" s="14"/>
    </row>
    <row r="281" spans="1:15" ht="15" hidden="1" customHeight="1" x14ac:dyDescent="0.2">
      <c r="A281" s="308"/>
      <c r="B281" s="14"/>
      <c r="C281" s="342"/>
      <c r="D281" s="342"/>
      <c r="E281" s="315"/>
      <c r="F281" s="14"/>
      <c r="G281" s="14"/>
      <c r="H281" s="14"/>
      <c r="I281" s="342"/>
      <c r="J281" s="342"/>
      <c r="K281" s="315"/>
      <c r="L281" s="315"/>
      <c r="M281" s="315"/>
      <c r="N281" s="315"/>
      <c r="O281" s="14"/>
    </row>
    <row r="282" spans="1:15" ht="15" hidden="1" customHeight="1" x14ac:dyDescent="0.2">
      <c r="A282" s="308"/>
      <c r="B282" s="14"/>
      <c r="C282" s="640" t="s">
        <v>98</v>
      </c>
      <c r="D282" s="640"/>
      <c r="E282" s="629"/>
      <c r="F282" s="630"/>
      <c r="G282" s="630"/>
      <c r="H282" s="631"/>
      <c r="I282" s="661" t="s">
        <v>97</v>
      </c>
      <c r="J282" s="662"/>
      <c r="K282" s="664"/>
      <c r="L282" s="645"/>
      <c r="M282" s="645"/>
      <c r="N282" s="646"/>
      <c r="O282" s="14"/>
    </row>
    <row r="283" spans="1:15" ht="15" hidden="1" customHeight="1" x14ac:dyDescent="0.2">
      <c r="A283" s="308"/>
      <c r="B283" s="14"/>
      <c r="D283" s="14"/>
      <c r="E283" s="315"/>
      <c r="F283" s="315"/>
      <c r="G283" s="315"/>
      <c r="H283" s="315"/>
      <c r="I283" s="355"/>
      <c r="J283" s="315"/>
      <c r="K283" s="315"/>
      <c r="L283" s="315"/>
      <c r="M283" s="315"/>
      <c r="N283" s="315"/>
      <c r="O283" s="14"/>
    </row>
    <row r="284" spans="1:15" ht="17.25" hidden="1" customHeight="1" x14ac:dyDescent="0.2">
      <c r="A284" s="308"/>
      <c r="B284" s="665" t="s">
        <v>96</v>
      </c>
      <c r="C284" s="665"/>
      <c r="D284" s="665"/>
      <c r="E284" s="665"/>
      <c r="F284" s="665"/>
      <c r="G284" s="665"/>
      <c r="H284" s="665"/>
      <c r="I284" s="665"/>
      <c r="J284" s="665"/>
      <c r="K284" s="665"/>
      <c r="L284" s="665"/>
      <c r="M284" s="665"/>
      <c r="N284" s="665"/>
      <c r="O284" s="665"/>
    </row>
    <row r="285" spans="1:15" ht="15" hidden="1" customHeight="1" x14ac:dyDescent="0.2">
      <c r="A285" s="308"/>
      <c r="B285" s="312"/>
      <c r="C285" s="312"/>
      <c r="D285" s="312"/>
      <c r="E285" s="312"/>
      <c r="F285" s="312"/>
      <c r="G285" s="312"/>
      <c r="H285" s="312"/>
      <c r="I285" s="312"/>
      <c r="J285" s="312"/>
      <c r="K285" s="312"/>
      <c r="L285" s="312"/>
      <c r="M285" s="312"/>
      <c r="N285" s="312"/>
      <c r="O285" s="312"/>
    </row>
    <row r="286" spans="1:15" ht="15" hidden="1" customHeight="1" x14ac:dyDescent="0.2">
      <c r="A286" s="308"/>
      <c r="B286" s="14"/>
      <c r="C286" s="640" t="s">
        <v>95</v>
      </c>
      <c r="D286" s="640"/>
      <c r="E286" s="629"/>
      <c r="F286" s="630"/>
      <c r="G286" s="630"/>
      <c r="H286" s="630"/>
      <c r="I286" s="630"/>
      <c r="J286" s="630"/>
      <c r="K286" s="630"/>
      <c r="L286" s="630"/>
      <c r="M286" s="630"/>
      <c r="N286" s="631"/>
      <c r="O286" s="14"/>
    </row>
    <row r="287" spans="1:15" ht="15" hidden="1" customHeight="1" x14ac:dyDescent="0.2">
      <c r="A287" s="308"/>
      <c r="B287" s="14"/>
      <c r="C287" s="476"/>
      <c r="D287" s="476"/>
      <c r="E287" s="315"/>
      <c r="F287" s="315"/>
      <c r="G287" s="315"/>
      <c r="H287" s="315"/>
      <c r="I287" s="315"/>
      <c r="J287" s="315"/>
      <c r="K287" s="315"/>
      <c r="L287" s="315"/>
      <c r="M287" s="315"/>
      <c r="N287" s="315"/>
      <c r="O287" s="14"/>
    </row>
    <row r="288" spans="1:15" ht="15" hidden="1" customHeight="1" x14ac:dyDescent="0.2">
      <c r="A288" s="308"/>
      <c r="B288" s="14"/>
      <c r="C288" s="476" t="s">
        <v>606</v>
      </c>
      <c r="D288" s="355"/>
      <c r="E288" s="629"/>
      <c r="F288" s="630"/>
      <c r="G288" s="630"/>
      <c r="H288" s="631"/>
      <c r="I288" s="363" t="s">
        <v>94</v>
      </c>
      <c r="J288" s="13"/>
      <c r="K288" s="14"/>
      <c r="L288" s="355" t="s">
        <v>93</v>
      </c>
      <c r="M288" s="618"/>
      <c r="N288" s="620"/>
      <c r="O288" s="14"/>
    </row>
    <row r="289" spans="1:15" ht="15" hidden="1" customHeight="1" x14ac:dyDescent="0.2">
      <c r="A289" s="308"/>
      <c r="B289" s="14"/>
      <c r="C289" s="476"/>
      <c r="D289" s="355"/>
      <c r="E289" s="315"/>
      <c r="F289" s="315"/>
      <c r="G289" s="315"/>
      <c r="H289" s="342"/>
      <c r="I289" s="342"/>
      <c r="J289" s="315"/>
      <c r="K289" s="14"/>
      <c r="L289" s="315"/>
      <c r="M289" s="338"/>
      <c r="N289" s="315"/>
      <c r="O289" s="14"/>
    </row>
    <row r="290" spans="1:15" ht="15" hidden="1" customHeight="1" x14ac:dyDescent="0.2">
      <c r="A290" s="308"/>
      <c r="B290" s="14"/>
      <c r="C290" s="674" t="s">
        <v>92</v>
      </c>
      <c r="D290" s="674"/>
      <c r="E290" s="639"/>
      <c r="F290" s="639"/>
      <c r="G290" s="639"/>
      <c r="H290" s="475" t="s">
        <v>91</v>
      </c>
      <c r="I290" s="629"/>
      <c r="J290" s="630"/>
      <c r="K290" s="631"/>
      <c r="L290" s="476" t="s">
        <v>90</v>
      </c>
      <c r="M290" s="639"/>
      <c r="N290" s="639"/>
      <c r="O290" s="14"/>
    </row>
    <row r="291" spans="1:15" ht="15" hidden="1" customHeight="1" x14ac:dyDescent="0.2">
      <c r="A291" s="308"/>
      <c r="B291" s="14"/>
      <c r="C291" s="6"/>
      <c r="D291" s="6"/>
      <c r="E291" s="14"/>
      <c r="F291" s="14"/>
      <c r="G291" s="14"/>
      <c r="H291" s="14"/>
      <c r="I291" s="14"/>
      <c r="J291" s="14"/>
      <c r="K291" s="315"/>
      <c r="L291" s="315"/>
      <c r="M291" s="315"/>
      <c r="N291" s="315"/>
      <c r="O291" s="14"/>
    </row>
    <row r="292" spans="1:15" ht="15" hidden="1" customHeight="1" x14ac:dyDescent="0.2">
      <c r="A292" s="308"/>
      <c r="B292" s="14"/>
      <c r="C292" s="640" t="s">
        <v>89</v>
      </c>
      <c r="D292" s="640"/>
      <c r="E292" s="688"/>
      <c r="F292" s="682"/>
      <c r="G292" s="683"/>
      <c r="H292" s="14"/>
      <c r="I292" s="674" t="s">
        <v>88</v>
      </c>
      <c r="J292" s="686"/>
      <c r="K292" s="664"/>
      <c r="L292" s="645"/>
      <c r="M292" s="645"/>
      <c r="N292" s="646"/>
      <c r="O292" s="14"/>
    </row>
    <row r="293" spans="1:15" ht="15" hidden="1" customHeight="1" x14ac:dyDescent="0.2">
      <c r="A293" s="308"/>
      <c r="B293" s="312"/>
      <c r="C293" s="312"/>
      <c r="D293" s="312"/>
      <c r="E293" s="312"/>
      <c r="F293" s="312"/>
      <c r="G293" s="312"/>
      <c r="H293" s="312"/>
      <c r="I293" s="312"/>
      <c r="J293" s="312"/>
      <c r="K293" s="312"/>
      <c r="L293" s="312"/>
      <c r="M293" s="312"/>
      <c r="N293" s="312"/>
      <c r="O293" s="14"/>
    </row>
    <row r="294" spans="1:15" ht="17.25" hidden="1" customHeight="1" x14ac:dyDescent="0.2">
      <c r="A294" s="308"/>
      <c r="B294" s="665" t="s">
        <v>87</v>
      </c>
      <c r="C294" s="665"/>
      <c r="D294" s="665"/>
      <c r="E294" s="665"/>
      <c r="F294" s="665"/>
      <c r="G294" s="665"/>
      <c r="H294" s="665"/>
      <c r="I294" s="665"/>
      <c r="J294" s="665"/>
      <c r="K294" s="665"/>
      <c r="L294" s="665"/>
      <c r="M294" s="665"/>
      <c r="N294" s="665"/>
      <c r="O294" s="665"/>
    </row>
    <row r="295" spans="1:15" ht="15" hidden="1" customHeight="1" x14ac:dyDescent="0.2">
      <c r="A295" s="308"/>
      <c r="B295" s="320"/>
      <c r="C295" s="320"/>
      <c r="D295" s="651"/>
      <c r="E295" s="651"/>
      <c r="F295" s="651"/>
      <c r="G295" s="651"/>
      <c r="H295" s="651"/>
      <c r="I295" s="651"/>
      <c r="J295" s="651"/>
      <c r="K295" s="651"/>
      <c r="L295" s="651"/>
      <c r="M295" s="651"/>
      <c r="N295" s="651"/>
      <c r="O295" s="320"/>
    </row>
    <row r="296" spans="1:15" ht="15" hidden="1" customHeight="1" x14ac:dyDescent="0.2">
      <c r="A296" s="308"/>
      <c r="B296" s="320"/>
      <c r="C296" s="476" t="s">
        <v>86</v>
      </c>
      <c r="D296" s="504"/>
      <c r="E296" s="347"/>
      <c r="F296" s="320"/>
      <c r="G296" s="320"/>
      <c r="H296" s="320"/>
      <c r="I296" s="320"/>
      <c r="J296" s="320"/>
      <c r="K296" s="320"/>
      <c r="L296" s="320"/>
      <c r="M296" s="320"/>
      <c r="N296" s="320"/>
      <c r="O296" s="320"/>
    </row>
    <row r="297" spans="1:15" ht="15" hidden="1" customHeight="1" x14ac:dyDescent="0.2">
      <c r="A297" s="308"/>
      <c r="B297" s="320"/>
      <c r="C297" s="367"/>
      <c r="D297" s="367"/>
      <c r="E297" s="320"/>
      <c r="F297" s="320"/>
      <c r="G297" s="320"/>
      <c r="H297" s="320"/>
      <c r="I297" s="320"/>
      <c r="J297" s="320"/>
      <c r="K297" s="320"/>
      <c r="L297" s="320"/>
      <c r="M297" s="320"/>
      <c r="N297" s="320"/>
      <c r="O297" s="320"/>
    </row>
    <row r="298" spans="1:15" ht="15" hidden="1" customHeight="1" x14ac:dyDescent="0.2">
      <c r="A298" s="308"/>
      <c r="B298" s="320"/>
      <c r="C298" s="355" t="s">
        <v>85</v>
      </c>
      <c r="D298" s="6"/>
      <c r="E298" s="652"/>
      <c r="F298" s="653"/>
      <c r="H298" s="320"/>
      <c r="I298" s="320"/>
      <c r="J298" s="320"/>
      <c r="K298" s="320"/>
      <c r="L298" s="320"/>
      <c r="M298" s="320"/>
      <c r="N298" s="320"/>
      <c r="O298" s="320"/>
    </row>
    <row r="299" spans="1:15" ht="15" hidden="1" customHeight="1" x14ac:dyDescent="0.2">
      <c r="A299" s="308"/>
      <c r="B299" s="320"/>
      <c r="C299" s="367"/>
      <c r="D299" s="367"/>
      <c r="E299" s="320"/>
      <c r="F299" s="320"/>
      <c r="G299" s="320"/>
      <c r="H299" s="320"/>
      <c r="I299" s="320"/>
      <c r="J299" s="320"/>
      <c r="K299" s="320"/>
      <c r="L299" s="320"/>
      <c r="M299" s="320"/>
      <c r="N299" s="320"/>
      <c r="O299" s="320"/>
    </row>
    <row r="300" spans="1:15" ht="15" hidden="1" customHeight="1" x14ac:dyDescent="0.2">
      <c r="A300" s="308"/>
      <c r="B300" s="14"/>
      <c r="C300" s="616" t="s">
        <v>84</v>
      </c>
      <c r="D300" s="667"/>
      <c r="E300" s="639"/>
      <c r="F300" s="639"/>
      <c r="G300" s="639"/>
      <c r="H300" s="639"/>
      <c r="I300" s="639"/>
      <c r="J300" s="320"/>
      <c r="K300" s="320"/>
      <c r="L300" s="320"/>
      <c r="M300" s="320"/>
      <c r="O300" s="14"/>
    </row>
    <row r="301" spans="1:15" ht="15" hidden="1" customHeight="1" x14ac:dyDescent="0.2">
      <c r="A301" s="308"/>
      <c r="B301" s="14"/>
      <c r="C301" s="666"/>
      <c r="D301" s="666"/>
      <c r="F301" s="316"/>
      <c r="G301" s="316"/>
      <c r="H301" s="316"/>
      <c r="I301" s="316"/>
      <c r="J301" s="320"/>
      <c r="K301" s="320"/>
      <c r="L301" s="320"/>
      <c r="M301" s="320"/>
      <c r="N301" s="316"/>
      <c r="O301" s="316"/>
    </row>
    <row r="302" spans="1:15" ht="15" hidden="1" customHeight="1" x14ac:dyDescent="0.2">
      <c r="A302" s="308"/>
      <c r="B302" s="14"/>
      <c r="C302" s="616" t="s">
        <v>83</v>
      </c>
      <c r="D302" s="616"/>
      <c r="E302" s="648"/>
      <c r="F302" s="649"/>
      <c r="G302" s="649"/>
      <c r="H302" s="649"/>
      <c r="I302" s="649"/>
      <c r="J302" s="649"/>
      <c r="K302" s="650"/>
      <c r="M302" s="315"/>
      <c r="N302" s="315"/>
      <c r="O302" s="14"/>
    </row>
    <row r="303" spans="1:15" ht="15" hidden="1" customHeight="1" x14ac:dyDescent="0.2">
      <c r="A303" s="308"/>
      <c r="B303" s="14"/>
      <c r="C303" s="651"/>
      <c r="D303" s="651"/>
      <c r="F303" s="651"/>
      <c r="G303" s="651"/>
      <c r="H303" s="651"/>
      <c r="I303" s="651"/>
      <c r="J303" s="651"/>
      <c r="K303" s="651"/>
      <c r="L303" s="651"/>
      <c r="M303" s="651"/>
      <c r="N303" s="651"/>
      <c r="O303" s="14"/>
    </row>
    <row r="304" spans="1:15" ht="17.25" hidden="1" customHeight="1" x14ac:dyDescent="0.2">
      <c r="A304" s="308"/>
      <c r="B304" s="659" t="s">
        <v>435</v>
      </c>
      <c r="C304" s="659"/>
      <c r="D304" s="659"/>
      <c r="E304" s="659"/>
      <c r="F304" s="659"/>
      <c r="G304" s="659"/>
      <c r="H304" s="659"/>
      <c r="I304" s="659"/>
      <c r="J304" s="659"/>
      <c r="K304" s="659"/>
      <c r="L304" s="659"/>
      <c r="M304" s="659"/>
      <c r="N304" s="659"/>
      <c r="O304" s="659"/>
    </row>
    <row r="305" spans="1:15" ht="15" hidden="1" customHeight="1" x14ac:dyDescent="0.2">
      <c r="A305" s="308"/>
      <c r="B305" s="320"/>
      <c r="C305" s="320"/>
      <c r="D305" s="651"/>
      <c r="E305" s="651"/>
      <c r="F305" s="651"/>
      <c r="G305" s="651"/>
      <c r="H305" s="651"/>
      <c r="I305" s="651"/>
      <c r="J305" s="651"/>
      <c r="K305" s="651"/>
      <c r="L305" s="651"/>
      <c r="M305" s="651"/>
      <c r="N305" s="651"/>
      <c r="O305" s="320"/>
    </row>
    <row r="306" spans="1:15" ht="15" hidden="1" customHeight="1" x14ac:dyDescent="0.2">
      <c r="A306" s="308"/>
      <c r="B306" s="14"/>
      <c r="C306" s="6" t="s">
        <v>82</v>
      </c>
      <c r="D306" s="14"/>
      <c r="E306" s="343"/>
      <c r="G306" s="315"/>
      <c r="H306" s="315"/>
      <c r="I306" s="315"/>
      <c r="J306" s="315"/>
      <c r="K306" s="315"/>
      <c r="L306" s="315"/>
      <c r="M306" s="315"/>
      <c r="N306" s="315"/>
      <c r="O306" s="14"/>
    </row>
    <row r="307" spans="1:15" ht="15" hidden="1" customHeight="1" x14ac:dyDescent="0.2">
      <c r="A307" s="308"/>
      <c r="B307" s="317"/>
      <c r="C307" s="317"/>
      <c r="D307" s="317"/>
      <c r="E307" s="317"/>
      <c r="F307" s="317"/>
      <c r="G307" s="317"/>
      <c r="H307" s="317"/>
      <c r="I307" s="317"/>
      <c r="J307" s="317"/>
      <c r="K307" s="317"/>
      <c r="L307" s="317"/>
      <c r="M307" s="317"/>
      <c r="N307" s="317"/>
      <c r="O307" s="317"/>
    </row>
    <row r="308" spans="1:15" ht="75" hidden="1" customHeight="1" x14ac:dyDescent="0.2">
      <c r="A308" s="308"/>
      <c r="B308" s="14"/>
      <c r="C308" s="6" t="s">
        <v>607</v>
      </c>
      <c r="D308" s="14"/>
      <c r="E308" s="654"/>
      <c r="F308" s="655"/>
      <c r="G308" s="655"/>
      <c r="H308" s="656"/>
      <c r="I308" s="317"/>
      <c r="J308" s="355" t="s">
        <v>54</v>
      </c>
      <c r="K308" s="654"/>
      <c r="L308" s="655"/>
      <c r="M308" s="655"/>
      <c r="N308" s="656"/>
      <c r="O308" s="14"/>
    </row>
    <row r="309" spans="1:15" ht="18.75" hidden="1" customHeight="1" x14ac:dyDescent="0.2">
      <c r="A309" s="308"/>
      <c r="B309" s="315"/>
      <c r="C309" s="14"/>
      <c r="D309" s="14"/>
      <c r="E309" s="14"/>
      <c r="F309" s="14"/>
      <c r="G309" s="14"/>
      <c r="H309" s="14"/>
      <c r="J309" s="315"/>
      <c r="K309" s="14"/>
      <c r="L309" s="14"/>
      <c r="M309" s="14"/>
      <c r="N309" s="14"/>
      <c r="O309" s="14"/>
    </row>
    <row r="310" spans="1:15" ht="15" hidden="1" customHeight="1" x14ac:dyDescent="0.2">
      <c r="A310" s="308"/>
      <c r="B310" s="505"/>
      <c r="C310" s="506"/>
      <c r="D310" s="506"/>
      <c r="E310" s="506"/>
      <c r="F310" s="506"/>
      <c r="G310" s="506"/>
      <c r="H310" s="506"/>
      <c r="I310" s="506"/>
      <c r="J310" s="506"/>
      <c r="K310" s="506"/>
      <c r="L310" s="506"/>
      <c r="M310" s="506"/>
      <c r="N310" s="506"/>
      <c r="O310" s="6"/>
    </row>
    <row r="311" spans="1:15" ht="17.25" hidden="1" customHeight="1" x14ac:dyDescent="0.2">
      <c r="A311" s="308"/>
      <c r="B311" s="659" t="s">
        <v>503</v>
      </c>
      <c r="C311" s="659"/>
      <c r="D311" s="659"/>
      <c r="E311" s="659"/>
      <c r="F311" s="659"/>
      <c r="G311" s="659"/>
      <c r="H311" s="659"/>
      <c r="I311" s="659"/>
      <c r="J311" s="659"/>
      <c r="K311" s="659"/>
      <c r="L311" s="659"/>
      <c r="M311" s="659"/>
      <c r="N311" s="659"/>
      <c r="O311" s="659"/>
    </row>
    <row r="312" spans="1:15" ht="15" hidden="1" customHeight="1" x14ac:dyDescent="0.2">
      <c r="A312" s="308"/>
      <c r="B312" s="320"/>
      <c r="C312" s="320"/>
      <c r="D312" s="651"/>
      <c r="E312" s="651"/>
      <c r="F312" s="651"/>
      <c r="G312" s="651"/>
      <c r="H312" s="651"/>
      <c r="I312" s="651"/>
      <c r="J312" s="651"/>
      <c r="K312" s="651"/>
      <c r="L312" s="651"/>
      <c r="M312" s="651"/>
      <c r="N312" s="651"/>
      <c r="O312" s="320"/>
    </row>
    <row r="313" spans="1:15" ht="16.5" hidden="1" customHeight="1" x14ac:dyDescent="0.2">
      <c r="A313" s="308"/>
      <c r="B313" s="14"/>
      <c r="C313" s="601" t="s">
        <v>81</v>
      </c>
      <c r="D313" s="626"/>
      <c r="E313" s="629"/>
      <c r="F313" s="630"/>
      <c r="G313" s="631"/>
      <c r="H313" s="316"/>
      <c r="I313" s="316"/>
      <c r="J313" s="316"/>
      <c r="K313" s="316"/>
      <c r="L313" s="316"/>
      <c r="M313" s="316"/>
      <c r="N313" s="316"/>
      <c r="O313" s="14"/>
    </row>
    <row r="314" spans="1:15" ht="15" hidden="1" customHeight="1" x14ac:dyDescent="0.2">
      <c r="A314" s="308"/>
      <c r="B314" s="14"/>
      <c r="C314" s="338"/>
      <c r="D314" s="338"/>
      <c r="E314" s="338"/>
      <c r="F314" s="338"/>
      <c r="G314" s="338"/>
      <c r="H314" s="338"/>
      <c r="I314" s="338"/>
      <c r="J314" s="338"/>
      <c r="K314" s="338"/>
      <c r="L314" s="338"/>
      <c r="M314" s="338"/>
      <c r="N314" s="338"/>
      <c r="O314" s="338"/>
    </row>
    <row r="315" spans="1:15" ht="35" customHeight="1" x14ac:dyDescent="0.2">
      <c r="A315" s="308"/>
      <c r="B315" s="668" t="s">
        <v>578</v>
      </c>
      <c r="C315" s="668"/>
      <c r="D315" s="668"/>
      <c r="E315" s="668"/>
      <c r="F315" s="668"/>
      <c r="G315" s="668"/>
      <c r="H315" s="668"/>
      <c r="I315" s="668"/>
      <c r="J315" s="668"/>
      <c r="K315" s="668"/>
      <c r="L315" s="668"/>
      <c r="M315" s="668"/>
      <c r="N315" s="668"/>
      <c r="O315" s="668"/>
    </row>
    <row r="316" spans="1:15" ht="15" customHeight="1" x14ac:dyDescent="0.2">
      <c r="A316" s="308"/>
      <c r="B316" s="338"/>
      <c r="C316" s="338"/>
      <c r="D316" s="338"/>
      <c r="E316" s="338"/>
      <c r="F316" s="338"/>
      <c r="G316" s="338"/>
      <c r="H316" s="338"/>
      <c r="I316" s="338"/>
      <c r="J316" s="338"/>
      <c r="K316" s="338"/>
      <c r="L316" s="338"/>
      <c r="M316" s="338"/>
      <c r="N316" s="338"/>
      <c r="O316" s="338"/>
    </row>
    <row r="317" spans="1:15" ht="21.75" hidden="1" customHeight="1" x14ac:dyDescent="0.2">
      <c r="A317" s="308"/>
      <c r="B317" s="615" t="s">
        <v>80</v>
      </c>
      <c r="C317" s="615"/>
      <c r="D317" s="615"/>
      <c r="E317" s="615"/>
      <c r="F317" s="615"/>
      <c r="G317" s="615"/>
      <c r="H317" s="615"/>
      <c r="I317" s="615"/>
      <c r="J317" s="615"/>
      <c r="K317" s="615"/>
      <c r="L317" s="615"/>
      <c r="M317" s="615"/>
      <c r="N317" s="615"/>
      <c r="O317" s="615"/>
    </row>
    <row r="318" spans="1:15" ht="15" hidden="1" customHeight="1" x14ac:dyDescent="0.2">
      <c r="A318" s="308"/>
      <c r="B318" s="339"/>
      <c r="C318" s="339"/>
      <c r="D318" s="339"/>
      <c r="E318" s="339"/>
      <c r="F318" s="339"/>
      <c r="G318" s="339"/>
      <c r="H318" s="339"/>
      <c r="I318" s="339"/>
      <c r="J318" s="339"/>
      <c r="K318" s="339"/>
      <c r="L318" s="339"/>
      <c r="M318" s="339"/>
      <c r="N318" s="339"/>
      <c r="O318" s="339"/>
    </row>
    <row r="319" spans="1:15" ht="15" hidden="1" customHeight="1" x14ac:dyDescent="0.2">
      <c r="A319" s="308"/>
      <c r="B319" s="14"/>
      <c r="C319" s="634" t="s">
        <v>79</v>
      </c>
      <c r="D319" s="634"/>
      <c r="E319" s="635"/>
      <c r="F319" s="629"/>
      <c r="G319" s="630"/>
      <c r="H319" s="630"/>
      <c r="I319" s="630"/>
      <c r="J319" s="630"/>
      <c r="K319" s="630"/>
      <c r="L319" s="630"/>
      <c r="M319" s="630"/>
      <c r="N319" s="631"/>
      <c r="O319" s="14"/>
    </row>
    <row r="320" spans="1:15" ht="15" hidden="1" customHeight="1" x14ac:dyDescent="0.2">
      <c r="A320" s="308"/>
      <c r="B320" s="14"/>
      <c r="C320" s="339"/>
      <c r="D320" s="339"/>
      <c r="E320" s="339"/>
      <c r="F320" s="339"/>
      <c r="G320" s="339"/>
      <c r="H320" s="339"/>
      <c r="I320" s="339"/>
      <c r="J320" s="339"/>
      <c r="K320" s="339"/>
      <c r="L320" s="339"/>
      <c r="M320" s="339"/>
      <c r="N320" s="339"/>
      <c r="O320" s="14"/>
    </row>
    <row r="321" spans="1:34" ht="60" hidden="1" customHeight="1" x14ac:dyDescent="0.2">
      <c r="A321" s="308"/>
      <c r="B321" s="14"/>
      <c r="C321" s="601" t="s">
        <v>540</v>
      </c>
      <c r="D321" s="601"/>
      <c r="E321" s="626"/>
      <c r="F321" s="629"/>
      <c r="G321" s="630"/>
      <c r="H321" s="630"/>
      <c r="I321" s="630"/>
      <c r="J321" s="630"/>
      <c r="K321" s="630"/>
      <c r="L321" s="630"/>
      <c r="M321" s="630"/>
      <c r="N321" s="631"/>
      <c r="O321" s="14"/>
    </row>
    <row r="322" spans="1:34" ht="15" hidden="1" customHeight="1" x14ac:dyDescent="0.2">
      <c r="A322" s="308"/>
      <c r="B322" s="14"/>
      <c r="C322" s="14"/>
      <c r="D322" s="14"/>
      <c r="E322" s="14"/>
      <c r="F322" s="14"/>
      <c r="G322" s="14"/>
      <c r="H322" s="14"/>
      <c r="I322" s="14"/>
      <c r="J322" s="14"/>
      <c r="K322" s="14"/>
      <c r="L322" s="14"/>
      <c r="M322" s="14"/>
      <c r="N322" s="14"/>
      <c r="O322" s="14"/>
    </row>
    <row r="323" spans="1:34" ht="28.5" hidden="1" customHeight="1" x14ac:dyDescent="0.2">
      <c r="A323" s="308"/>
      <c r="B323" s="14"/>
      <c r="C323" s="601" t="s">
        <v>544</v>
      </c>
      <c r="D323" s="601"/>
      <c r="E323" s="626"/>
      <c r="F323" s="629"/>
      <c r="G323" s="630"/>
      <c r="H323" s="630"/>
      <c r="I323" s="630"/>
      <c r="J323" s="630"/>
      <c r="K323" s="630"/>
      <c r="L323" s="630"/>
      <c r="M323" s="630"/>
      <c r="N323" s="631"/>
      <c r="O323" s="14"/>
    </row>
    <row r="324" spans="1:34" ht="15" hidden="1" customHeight="1" x14ac:dyDescent="0.2">
      <c r="A324" s="308"/>
      <c r="B324" s="14"/>
      <c r="C324" s="14"/>
      <c r="D324" s="14"/>
      <c r="E324" s="14"/>
      <c r="F324" s="14"/>
      <c r="G324" s="14"/>
      <c r="H324" s="14"/>
      <c r="I324" s="14"/>
      <c r="J324" s="14"/>
      <c r="K324" s="14"/>
      <c r="L324" s="14"/>
      <c r="M324" s="14"/>
      <c r="N324" s="14"/>
      <c r="O324" s="14"/>
    </row>
    <row r="325" spans="1:34" ht="15" hidden="1" customHeight="1" x14ac:dyDescent="0.2">
      <c r="A325" s="308"/>
      <c r="B325" s="14"/>
      <c r="C325" s="601" t="s">
        <v>543</v>
      </c>
      <c r="D325" s="601"/>
      <c r="E325" s="626"/>
      <c r="F325" s="629"/>
      <c r="G325" s="630"/>
      <c r="H325" s="630"/>
      <c r="I325" s="630"/>
      <c r="J325" s="630"/>
      <c r="K325" s="630"/>
      <c r="L325" s="630"/>
      <c r="M325" s="630"/>
      <c r="N325" s="631"/>
      <c r="O325" s="14"/>
    </row>
    <row r="326" spans="1:34" ht="15" hidden="1" customHeight="1" x14ac:dyDescent="0.2">
      <c r="A326" s="308"/>
      <c r="B326" s="14"/>
      <c r="C326" s="6"/>
      <c r="D326" s="14"/>
      <c r="E326" s="14"/>
      <c r="F326" s="14"/>
      <c r="G326" s="14"/>
      <c r="H326" s="14"/>
      <c r="I326" s="14"/>
      <c r="J326" s="14"/>
      <c r="K326" s="14"/>
      <c r="L326" s="14"/>
      <c r="M326" s="14"/>
      <c r="N326" s="14"/>
      <c r="O326" s="14"/>
    </row>
    <row r="327" spans="1:34" ht="15" hidden="1" customHeight="1" x14ac:dyDescent="0.2">
      <c r="A327" s="308"/>
      <c r="B327" s="14"/>
      <c r="C327" s="601" t="s">
        <v>545</v>
      </c>
      <c r="D327" s="601"/>
      <c r="E327" s="626"/>
      <c r="F327" s="629"/>
      <c r="G327" s="630"/>
      <c r="H327" s="630"/>
      <c r="I327" s="630"/>
      <c r="J327" s="630"/>
      <c r="K327" s="630"/>
      <c r="L327" s="630"/>
      <c r="M327" s="630"/>
      <c r="N327" s="631"/>
      <c r="O327" s="14"/>
    </row>
    <row r="328" spans="1:34" ht="15" hidden="1" customHeight="1" x14ac:dyDescent="0.2">
      <c r="A328" s="308"/>
      <c r="B328" s="14"/>
      <c r="C328" s="14"/>
      <c r="D328" s="14"/>
      <c r="E328" s="14"/>
      <c r="F328" s="324"/>
      <c r="G328" s="14"/>
      <c r="H328" s="14"/>
      <c r="I328" s="14"/>
      <c r="J328" s="14"/>
      <c r="K328" s="14"/>
      <c r="L328" s="14"/>
      <c r="M328" s="14"/>
      <c r="N328" s="14"/>
      <c r="O328" s="14"/>
    </row>
    <row r="329" spans="1:34" ht="19.5" hidden="1" customHeight="1" x14ac:dyDescent="0.2">
      <c r="B329" s="617" t="s">
        <v>67</v>
      </c>
      <c r="C329" s="617"/>
      <c r="D329" s="617"/>
      <c r="E329" s="617"/>
      <c r="F329" s="617"/>
      <c r="G329" s="617"/>
      <c r="H329" s="617"/>
      <c r="I329" s="617"/>
      <c r="J329" s="617"/>
      <c r="K329" s="617"/>
      <c r="L329" s="617"/>
      <c r="M329" s="617"/>
      <c r="N329" s="617"/>
      <c r="O329" s="617"/>
      <c r="R329" s="308"/>
      <c r="S329" s="308"/>
      <c r="T329" s="308"/>
      <c r="U329" s="308"/>
      <c r="V329" s="308"/>
      <c r="W329" s="308"/>
      <c r="X329" s="308"/>
      <c r="Y329" s="308"/>
      <c r="Z329" s="308"/>
      <c r="AA329" s="308"/>
      <c r="AB329" s="308"/>
      <c r="AC329" s="308"/>
      <c r="AD329" s="308"/>
    </row>
    <row r="330" spans="1:34" ht="15" hidden="1" customHeight="1" x14ac:dyDescent="0.2">
      <c r="B330" s="14"/>
      <c r="C330" s="14"/>
      <c r="D330" s="14"/>
      <c r="E330" s="14"/>
      <c r="F330" s="14"/>
      <c r="G330" s="14"/>
      <c r="H330" s="14"/>
      <c r="I330" s="14"/>
      <c r="J330" s="14"/>
      <c r="K330" s="14"/>
      <c r="L330" s="14"/>
      <c r="M330" s="14"/>
      <c r="N330" s="14"/>
      <c r="O330" s="14"/>
      <c r="R330" s="308"/>
      <c r="S330" s="308"/>
      <c r="T330" s="308"/>
      <c r="U330" s="308"/>
      <c r="V330" s="308"/>
      <c r="W330" s="308"/>
      <c r="X330" s="308"/>
      <c r="Y330" s="308"/>
      <c r="Z330" s="308"/>
      <c r="AA330" s="308"/>
      <c r="AB330" s="308"/>
      <c r="AC330" s="308"/>
      <c r="AD330" s="308"/>
    </row>
    <row r="331" spans="1:34" ht="39.75" hidden="1" customHeight="1" x14ac:dyDescent="0.2">
      <c r="B331" s="14"/>
      <c r="C331" s="624" t="s">
        <v>66</v>
      </c>
      <c r="D331" s="624"/>
      <c r="E331" s="624"/>
      <c r="F331" s="624"/>
      <c r="G331" s="624"/>
      <c r="H331" s="624"/>
      <c r="I331" s="624"/>
      <c r="J331" s="624"/>
      <c r="K331" s="624"/>
      <c r="L331" s="624"/>
      <c r="M331" s="624"/>
      <c r="N331" s="624"/>
      <c r="O331" s="14"/>
      <c r="R331" s="308"/>
      <c r="S331" s="308"/>
      <c r="T331" s="308"/>
      <c r="U331" s="308"/>
      <c r="V331" s="308"/>
      <c r="X331" s="308"/>
      <c r="Y331" s="308"/>
      <c r="Z331" s="308"/>
      <c r="AA331" s="308"/>
      <c r="AB331" s="308"/>
      <c r="AC331" s="308"/>
      <c r="AD331" s="308"/>
      <c r="AH331" s="298" t="b">
        <v>0</v>
      </c>
    </row>
    <row r="332" spans="1:34" ht="25.5" hidden="1" customHeight="1" x14ac:dyDescent="0.2">
      <c r="B332" s="14"/>
      <c r="C332" s="624" t="s">
        <v>65</v>
      </c>
      <c r="D332" s="624"/>
      <c r="E332" s="624"/>
      <c r="F332" s="624"/>
      <c r="G332" s="624"/>
      <c r="H332" s="624"/>
      <c r="I332" s="624"/>
      <c r="J332" s="624"/>
      <c r="K332" s="624"/>
      <c r="L332" s="624"/>
      <c r="M332" s="624"/>
      <c r="N332" s="624"/>
      <c r="O332" s="14"/>
      <c r="R332" s="308"/>
      <c r="S332" s="308"/>
      <c r="T332" s="308"/>
      <c r="U332" s="308"/>
      <c r="V332" s="308"/>
      <c r="X332" s="308"/>
      <c r="Y332" s="308"/>
      <c r="Z332" s="308"/>
      <c r="AA332" s="308"/>
      <c r="AB332" s="308"/>
      <c r="AC332" s="308"/>
      <c r="AD332" s="308"/>
      <c r="AH332" s="298" t="b">
        <v>0</v>
      </c>
    </row>
    <row r="333" spans="1:34" ht="21.75" hidden="1" customHeight="1" x14ac:dyDescent="0.2">
      <c r="B333" s="14"/>
      <c r="C333" s="638" t="s">
        <v>64</v>
      </c>
      <c r="D333" s="638"/>
      <c r="E333" s="638"/>
      <c r="F333" s="638"/>
      <c r="G333" s="638"/>
      <c r="H333" s="638"/>
      <c r="I333" s="638"/>
      <c r="J333" s="638"/>
      <c r="K333" s="638"/>
      <c r="L333" s="638"/>
      <c r="M333" s="638"/>
      <c r="N333" s="638"/>
      <c r="O333" s="14"/>
      <c r="R333" s="308"/>
      <c r="S333" s="308"/>
      <c r="T333" s="308"/>
      <c r="U333" s="308"/>
      <c r="V333" s="308"/>
      <c r="X333" s="308"/>
      <c r="Y333" s="308"/>
      <c r="Z333" s="308"/>
      <c r="AA333" s="308"/>
      <c r="AB333" s="308"/>
      <c r="AC333" s="308"/>
      <c r="AD333" s="308"/>
      <c r="AH333" s="298" t="b">
        <v>0</v>
      </c>
    </row>
    <row r="334" spans="1:34" ht="29.25" hidden="1" customHeight="1" x14ac:dyDescent="0.2">
      <c r="B334" s="14"/>
      <c r="C334" s="624" t="s">
        <v>63</v>
      </c>
      <c r="D334" s="624"/>
      <c r="E334" s="624"/>
      <c r="F334" s="624"/>
      <c r="G334" s="624"/>
      <c r="H334" s="624"/>
      <c r="I334" s="624"/>
      <c r="J334" s="624"/>
      <c r="K334" s="624"/>
      <c r="L334" s="624"/>
      <c r="M334" s="624"/>
      <c r="N334" s="624"/>
      <c r="O334" s="14"/>
      <c r="R334" s="308"/>
      <c r="S334" s="308"/>
      <c r="T334" s="308"/>
      <c r="U334" s="308"/>
      <c r="V334" s="308"/>
      <c r="X334" s="308"/>
      <c r="Y334" s="308"/>
      <c r="Z334" s="308"/>
      <c r="AA334" s="308"/>
      <c r="AB334" s="308"/>
      <c r="AC334" s="308"/>
      <c r="AD334" s="308"/>
      <c r="AH334" s="298" t="b">
        <v>0</v>
      </c>
    </row>
    <row r="335" spans="1:34" ht="21" hidden="1" customHeight="1" x14ac:dyDescent="0.2">
      <c r="B335" s="14"/>
      <c r="C335" s="624" t="s">
        <v>62</v>
      </c>
      <c r="D335" s="624"/>
      <c r="E335" s="624"/>
      <c r="F335" s="624"/>
      <c r="G335" s="624"/>
      <c r="H335" s="624"/>
      <c r="I335" s="624"/>
      <c r="J335" s="624"/>
      <c r="K335" s="624"/>
      <c r="L335" s="624"/>
      <c r="M335" s="624"/>
      <c r="N335" s="624"/>
      <c r="O335" s="14"/>
      <c r="R335" s="308"/>
      <c r="S335" s="308"/>
      <c r="T335" s="308"/>
      <c r="U335" s="308"/>
      <c r="V335" s="308"/>
      <c r="W335" s="308"/>
      <c r="X335" s="308"/>
      <c r="Y335" s="308"/>
      <c r="Z335" s="308"/>
      <c r="AA335" s="308"/>
      <c r="AB335" s="308"/>
      <c r="AC335" s="308"/>
      <c r="AD335" s="308"/>
      <c r="AH335" s="298" t="b">
        <v>0</v>
      </c>
    </row>
    <row r="336" spans="1:34" ht="26.25" hidden="1" customHeight="1" x14ac:dyDescent="0.2">
      <c r="B336" s="14"/>
      <c r="C336" s="624" t="s">
        <v>436</v>
      </c>
      <c r="D336" s="624"/>
      <c r="E336" s="624"/>
      <c r="F336" s="624"/>
      <c r="G336" s="624"/>
      <c r="H336" s="624"/>
      <c r="I336" s="624"/>
      <c r="J336" s="624"/>
      <c r="K336" s="624"/>
      <c r="L336" s="624"/>
      <c r="M336" s="624"/>
      <c r="N336" s="624"/>
      <c r="O336" s="14"/>
      <c r="P336" s="325"/>
      <c r="Q336" s="325"/>
      <c r="R336" s="308"/>
      <c r="S336" s="308"/>
      <c r="T336" s="308"/>
      <c r="U336" s="308"/>
      <c r="V336" s="308"/>
      <c r="W336" s="308"/>
      <c r="X336" s="308"/>
      <c r="Y336" s="308"/>
      <c r="Z336" s="308"/>
      <c r="AA336" s="308"/>
      <c r="AB336" s="308"/>
      <c r="AC336" s="308"/>
      <c r="AD336" s="308"/>
      <c r="AH336" s="298" t="b">
        <v>0</v>
      </c>
    </row>
    <row r="337" spans="2:34" ht="30" hidden="1" customHeight="1" x14ac:dyDescent="0.2">
      <c r="B337" s="14"/>
      <c r="C337" s="624" t="s">
        <v>60</v>
      </c>
      <c r="D337" s="624"/>
      <c r="E337" s="624"/>
      <c r="F337" s="624"/>
      <c r="G337" s="624"/>
      <c r="H337" s="624"/>
      <c r="I337" s="624"/>
      <c r="J337" s="624"/>
      <c r="K337" s="624"/>
      <c r="L337" s="624"/>
      <c r="M337" s="624"/>
      <c r="N337" s="624"/>
      <c r="O337" s="14"/>
      <c r="P337" s="325"/>
      <c r="Q337" s="325"/>
      <c r="R337" s="308"/>
      <c r="S337" s="308"/>
      <c r="T337" s="308"/>
      <c r="U337" s="308"/>
      <c r="V337" s="308"/>
      <c r="W337" s="308"/>
      <c r="X337" s="308"/>
      <c r="Y337" s="308"/>
      <c r="Z337" s="308"/>
      <c r="AA337" s="308"/>
      <c r="AB337" s="308"/>
      <c r="AC337" s="308"/>
      <c r="AD337" s="308"/>
      <c r="AH337" s="298" t="b">
        <v>0</v>
      </c>
    </row>
    <row r="338" spans="2:34" ht="39" hidden="1" customHeight="1" x14ac:dyDescent="0.2">
      <c r="B338" s="14"/>
      <c r="C338" s="624" t="s">
        <v>59</v>
      </c>
      <c r="D338" s="624"/>
      <c r="E338" s="624"/>
      <c r="F338" s="624"/>
      <c r="G338" s="624"/>
      <c r="H338" s="624"/>
      <c r="I338" s="624"/>
      <c r="J338" s="624"/>
      <c r="K338" s="624"/>
      <c r="L338" s="624"/>
      <c r="M338" s="624"/>
      <c r="N338" s="624"/>
      <c r="O338" s="14"/>
      <c r="P338" s="325"/>
      <c r="Q338" s="325"/>
      <c r="R338" s="308"/>
      <c r="S338" s="308"/>
      <c r="T338" s="308"/>
      <c r="U338" s="308"/>
      <c r="V338" s="308"/>
      <c r="W338" s="308"/>
      <c r="X338" s="308"/>
      <c r="Y338" s="308"/>
      <c r="Z338" s="308"/>
      <c r="AA338" s="308"/>
      <c r="AB338" s="308"/>
      <c r="AC338" s="308"/>
      <c r="AD338" s="308"/>
      <c r="AH338" s="298" t="b">
        <v>0</v>
      </c>
    </row>
    <row r="339" spans="2:34" ht="27" hidden="1" customHeight="1" x14ac:dyDescent="0.2">
      <c r="B339" s="14"/>
      <c r="C339" s="624" t="s">
        <v>58</v>
      </c>
      <c r="D339" s="624"/>
      <c r="E339" s="624"/>
      <c r="F339" s="624"/>
      <c r="G339" s="624"/>
      <c r="H339" s="624"/>
      <c r="I339" s="624"/>
      <c r="J339" s="624"/>
      <c r="K339" s="624"/>
      <c r="L339" s="624"/>
      <c r="M339" s="624"/>
      <c r="N339" s="624"/>
      <c r="O339" s="14"/>
      <c r="AH339" s="298" t="b">
        <v>0</v>
      </c>
    </row>
    <row r="340" spans="2:34" ht="15" hidden="1" customHeight="1" x14ac:dyDescent="0.2">
      <c r="B340" s="14"/>
      <c r="C340" s="14"/>
      <c r="D340" s="14"/>
      <c r="E340" s="14"/>
      <c r="F340" s="14"/>
      <c r="G340" s="14"/>
      <c r="H340" s="14"/>
      <c r="I340" s="14"/>
      <c r="J340" s="14"/>
      <c r="K340" s="14"/>
      <c r="L340" s="14"/>
      <c r="M340" s="14"/>
      <c r="N340" s="14"/>
      <c r="O340" s="14"/>
    </row>
    <row r="341" spans="2:34" ht="20.25" hidden="1" customHeight="1" x14ac:dyDescent="0.2">
      <c r="B341" s="617" t="s">
        <v>504</v>
      </c>
      <c r="C341" s="617"/>
      <c r="D341" s="617"/>
      <c r="E341" s="617"/>
      <c r="F341" s="617"/>
      <c r="G341" s="617"/>
      <c r="H341" s="617"/>
      <c r="I341" s="617"/>
      <c r="J341" s="617"/>
      <c r="K341" s="617"/>
      <c r="L341" s="617"/>
      <c r="M341" s="617"/>
      <c r="N341" s="617"/>
      <c r="O341" s="617"/>
    </row>
    <row r="342" spans="2:34" ht="15" hidden="1" customHeight="1" x14ac:dyDescent="0.2">
      <c r="B342" s="326"/>
      <c r="C342" s="326"/>
      <c r="D342" s="326"/>
      <c r="E342" s="326"/>
      <c r="F342" s="326"/>
      <c r="G342" s="326"/>
      <c r="H342" s="326"/>
      <c r="I342" s="326"/>
      <c r="J342" s="326"/>
      <c r="K342" s="326"/>
      <c r="L342" s="326"/>
      <c r="M342" s="326"/>
      <c r="N342" s="326"/>
      <c r="O342" s="326"/>
    </row>
    <row r="343" spans="2:34" ht="15" hidden="1" customHeight="1" x14ac:dyDescent="0.2">
      <c r="B343" s="327"/>
      <c r="C343" s="470" t="s">
        <v>57</v>
      </c>
      <c r="D343" s="618"/>
      <c r="E343" s="619"/>
      <c r="F343" s="619"/>
      <c r="G343" s="620"/>
      <c r="H343" s="328"/>
      <c r="J343" s="470" t="s">
        <v>56</v>
      </c>
      <c r="K343" s="618"/>
      <c r="L343" s="619"/>
      <c r="M343" s="619"/>
      <c r="N343" s="620"/>
      <c r="O343" s="327"/>
    </row>
    <row r="344" spans="2:34" ht="15" hidden="1" customHeight="1" x14ac:dyDescent="0.2">
      <c r="B344" s="14"/>
      <c r="C344" s="328"/>
      <c r="D344" s="328"/>
      <c r="E344" s="328"/>
      <c r="F344" s="328"/>
      <c r="G344" s="328"/>
      <c r="H344" s="328"/>
      <c r="I344" s="328"/>
      <c r="J344" s="328"/>
      <c r="K344" s="328"/>
      <c r="L344" s="328"/>
      <c r="M344" s="328"/>
      <c r="N344" s="328"/>
      <c r="O344" s="14"/>
    </row>
    <row r="345" spans="2:34" ht="21" hidden="1" customHeight="1" x14ac:dyDescent="0.2">
      <c r="B345" s="617" t="s">
        <v>505</v>
      </c>
      <c r="C345" s="617"/>
      <c r="D345" s="617"/>
      <c r="E345" s="617"/>
      <c r="F345" s="617"/>
      <c r="G345" s="617"/>
      <c r="H345" s="617"/>
      <c r="I345" s="617"/>
      <c r="J345" s="617"/>
      <c r="K345" s="617"/>
      <c r="L345" s="617"/>
      <c r="M345" s="617"/>
      <c r="N345" s="617"/>
      <c r="O345" s="617"/>
    </row>
    <row r="346" spans="2:34" ht="15" hidden="1" customHeight="1" x14ac:dyDescent="0.2">
      <c r="B346" s="326"/>
      <c r="C346" s="326"/>
      <c r="D346" s="326"/>
      <c r="E346" s="326"/>
      <c r="F346" s="326"/>
      <c r="G346" s="326"/>
      <c r="H346" s="326"/>
      <c r="I346" s="326"/>
      <c r="J346" s="326"/>
      <c r="K346" s="326"/>
      <c r="L346" s="326"/>
      <c r="M346" s="326"/>
      <c r="N346" s="326"/>
      <c r="O346" s="326"/>
    </row>
    <row r="347" spans="2:34" ht="15" hidden="1" customHeight="1" x14ac:dyDescent="0.2">
      <c r="B347" s="312"/>
      <c r="C347" s="470" t="s">
        <v>57</v>
      </c>
      <c r="D347" s="618"/>
      <c r="E347" s="619"/>
      <c r="F347" s="619"/>
      <c r="G347" s="620"/>
      <c r="H347" s="312"/>
      <c r="J347" s="470" t="s">
        <v>56</v>
      </c>
      <c r="K347" s="618"/>
      <c r="L347" s="619"/>
      <c r="M347" s="619"/>
      <c r="N347" s="620"/>
      <c r="O347" s="312"/>
    </row>
    <row r="348" spans="2:34" ht="15" hidden="1" customHeight="1" x14ac:dyDescent="0.2">
      <c r="B348" s="312"/>
      <c r="C348" s="329"/>
      <c r="D348" s="329"/>
      <c r="E348" s="329"/>
      <c r="F348" s="329"/>
      <c r="G348" s="329"/>
      <c r="H348" s="329"/>
      <c r="I348" s="329"/>
      <c r="J348" s="329"/>
      <c r="K348" s="329"/>
      <c r="L348" s="329"/>
      <c r="M348" s="329"/>
      <c r="N348" s="329"/>
      <c r="O348" s="312"/>
    </row>
    <row r="349" spans="2:34" ht="21" hidden="1" customHeight="1" x14ac:dyDescent="0.2">
      <c r="B349" s="713" t="s">
        <v>716</v>
      </c>
      <c r="C349" s="713"/>
      <c r="D349" s="713"/>
      <c r="E349" s="713"/>
      <c r="F349" s="713"/>
      <c r="G349" s="713"/>
      <c r="H349" s="713"/>
      <c r="I349" s="713"/>
      <c r="J349" s="713"/>
      <c r="K349" s="713"/>
      <c r="L349" s="713"/>
      <c r="M349" s="713"/>
      <c r="N349" s="713"/>
      <c r="O349" s="713"/>
    </row>
    <row r="350" spans="2:34" ht="15" hidden="1" customHeight="1" x14ac:dyDescent="0.2">
      <c r="B350" s="330"/>
      <c r="C350" s="331"/>
      <c r="D350" s="331"/>
      <c r="E350" s="331"/>
      <c r="F350" s="331"/>
      <c r="G350" s="331"/>
      <c r="H350" s="331"/>
      <c r="I350" s="331"/>
      <c r="J350" s="331"/>
      <c r="K350" s="331"/>
      <c r="L350" s="331"/>
      <c r="M350" s="331"/>
      <c r="N350" s="331"/>
      <c r="O350" s="332"/>
    </row>
    <row r="351" spans="2:34" ht="75" hidden="1" customHeight="1" x14ac:dyDescent="0.2">
      <c r="B351" s="14"/>
      <c r="C351" s="601" t="s">
        <v>607</v>
      </c>
      <c r="D351" s="626"/>
      <c r="E351" s="636"/>
      <c r="F351" s="636"/>
      <c r="G351" s="636"/>
      <c r="H351" s="636"/>
      <c r="I351" s="621" t="s">
        <v>54</v>
      </c>
      <c r="J351" s="622"/>
      <c r="K351" s="636"/>
      <c r="L351" s="636"/>
      <c r="M351" s="636"/>
      <c r="N351" s="636"/>
      <c r="O351" s="315"/>
    </row>
    <row r="352" spans="2:34" ht="21.75" hidden="1" customHeight="1" x14ac:dyDescent="0.2">
      <c r="B352" s="324"/>
      <c r="C352" s="601"/>
      <c r="D352" s="601"/>
      <c r="E352" s="338"/>
      <c r="F352" s="338"/>
      <c r="G352" s="338"/>
      <c r="H352" s="338"/>
      <c r="I352" s="623"/>
      <c r="J352" s="623"/>
      <c r="K352" s="338"/>
      <c r="L352" s="338"/>
      <c r="M352" s="338"/>
      <c r="N352" s="338"/>
      <c r="O352" s="315"/>
    </row>
    <row r="353" spans="2:40" ht="15" hidden="1" customHeight="1" x14ac:dyDescent="0.2">
      <c r="B353" s="324"/>
      <c r="C353" s="338"/>
      <c r="D353" s="338"/>
      <c r="E353" s="338"/>
      <c r="F353" s="338"/>
      <c r="G353" s="338"/>
      <c r="H353" s="338"/>
      <c r="I353" s="338"/>
      <c r="J353" s="338"/>
      <c r="K353" s="338"/>
      <c r="L353" s="338"/>
      <c r="M353" s="338"/>
      <c r="N353" s="338"/>
      <c r="O353" s="315"/>
    </row>
    <row r="354" spans="2:40" ht="18.75" hidden="1" customHeight="1" x14ac:dyDescent="0.2">
      <c r="B354" s="617" t="s">
        <v>609</v>
      </c>
      <c r="C354" s="617"/>
      <c r="D354" s="617"/>
      <c r="E354" s="617"/>
      <c r="F354" s="617"/>
      <c r="G354" s="617"/>
      <c r="H354" s="617"/>
      <c r="I354" s="617"/>
      <c r="J354" s="617"/>
      <c r="K354" s="617"/>
      <c r="L354" s="617"/>
      <c r="M354" s="617"/>
      <c r="N354" s="617"/>
      <c r="O354" s="617"/>
    </row>
    <row r="355" spans="2:40" ht="15" hidden="1" customHeight="1" x14ac:dyDescent="0.2">
      <c r="B355" s="312"/>
      <c r="C355" s="312"/>
      <c r="D355" s="312"/>
      <c r="E355" s="312"/>
      <c r="F355" s="312"/>
      <c r="G355" s="312"/>
      <c r="H355" s="312"/>
      <c r="I355" s="312"/>
      <c r="J355" s="312"/>
      <c r="K355" s="312"/>
      <c r="L355" s="312"/>
      <c r="M355" s="312"/>
      <c r="N355" s="312"/>
      <c r="O355" s="312"/>
    </row>
    <row r="356" spans="2:40" ht="15" hidden="1" customHeight="1" x14ac:dyDescent="0.2">
      <c r="B356" s="14"/>
      <c r="C356" s="616" t="s">
        <v>608</v>
      </c>
      <c r="D356" s="616"/>
      <c r="E356" s="616"/>
      <c r="F356" s="616"/>
      <c r="G356" s="478" t="s">
        <v>51</v>
      </c>
      <c r="H356" s="344"/>
      <c r="J356" s="14"/>
      <c r="K356" s="14"/>
      <c r="L356" s="14"/>
      <c r="M356" s="14"/>
      <c r="N356" s="14"/>
      <c r="O356" s="14"/>
      <c r="AN356" s="298" t="b">
        <v>0</v>
      </c>
    </row>
    <row r="357" spans="2:40" ht="15" hidden="1" customHeight="1" x14ac:dyDescent="0.2">
      <c r="B357" s="328"/>
      <c r="C357" s="331"/>
      <c r="D357" s="331"/>
      <c r="E357" s="331"/>
      <c r="F357" s="331"/>
      <c r="G357" s="331"/>
      <c r="H357" s="331"/>
      <c r="I357" s="331"/>
      <c r="J357" s="331"/>
      <c r="K357" s="331"/>
      <c r="L357" s="331"/>
      <c r="M357" s="331"/>
      <c r="N357" s="331"/>
      <c r="O357" s="331"/>
      <c r="AN357" s="298" t="b">
        <v>0</v>
      </c>
    </row>
    <row r="358" spans="2:40" ht="20.25" hidden="1" customHeight="1" x14ac:dyDescent="0.2">
      <c r="B358" s="617" t="s">
        <v>715</v>
      </c>
      <c r="C358" s="617"/>
      <c r="D358" s="617"/>
      <c r="E358" s="617"/>
      <c r="F358" s="617"/>
      <c r="G358" s="617"/>
      <c r="H358" s="617"/>
      <c r="I358" s="617"/>
      <c r="J358" s="617"/>
      <c r="K358" s="617"/>
      <c r="L358" s="617"/>
      <c r="M358" s="617"/>
      <c r="N358" s="617"/>
      <c r="O358" s="617"/>
    </row>
    <row r="359" spans="2:40" ht="15" hidden="1" customHeight="1" x14ac:dyDescent="0.2">
      <c r="B359" s="14"/>
      <c r="C359" s="14"/>
      <c r="D359" s="14"/>
      <c r="E359" s="14"/>
      <c r="F359" s="14"/>
      <c r="G359" s="14"/>
      <c r="H359" s="6"/>
      <c r="I359" s="14"/>
      <c r="J359" s="14"/>
      <c r="K359" s="14"/>
      <c r="L359" s="14"/>
      <c r="M359" s="14"/>
      <c r="N359" s="14"/>
      <c r="O359" s="14"/>
    </row>
    <row r="360" spans="2:40" ht="15.75" hidden="1" customHeight="1" x14ac:dyDescent="0.2">
      <c r="B360" s="14"/>
      <c r="C360" s="601" t="s">
        <v>509</v>
      </c>
      <c r="D360" s="601"/>
      <c r="E360" s="416">
        <f>'PRESUPUESTO P.I.A-Entidad'!D32</f>
        <v>0</v>
      </c>
      <c r="F360" s="712" t="s">
        <v>482</v>
      </c>
      <c r="G360" s="712"/>
      <c r="H360" s="416">
        <f>'PRESUPUESTO P.I.A-Agrupación'!D33</f>
        <v>0</v>
      </c>
      <c r="I360" s="660" t="s">
        <v>719</v>
      </c>
      <c r="J360" s="660"/>
      <c r="K360" s="660"/>
      <c r="L360" s="416">
        <f>'PRESUPUESTO P.I.A-Entidad'!D30</f>
        <v>0</v>
      </c>
      <c r="M360" s="477" t="s">
        <v>482</v>
      </c>
      <c r="N360" s="416">
        <f>'PRESUPUESTO P.I.A-Agrupación'!D31</f>
        <v>0</v>
      </c>
      <c r="O360" s="14"/>
    </row>
    <row r="361" spans="2:40" ht="15" hidden="1" customHeight="1" x14ac:dyDescent="0.2">
      <c r="B361" s="14"/>
      <c r="C361" s="315"/>
      <c r="D361" s="315"/>
      <c r="E361" s="14"/>
      <c r="F361" s="14"/>
      <c r="G361" s="6"/>
      <c r="H361" s="14"/>
      <c r="I361" s="14"/>
      <c r="J361" s="14"/>
      <c r="K361" s="14"/>
      <c r="L361" s="14"/>
      <c r="M361" s="14"/>
      <c r="N361" s="14"/>
      <c r="O361" s="14"/>
    </row>
    <row r="362" spans="2:40" ht="15" hidden="1" customHeight="1" x14ac:dyDescent="0.2">
      <c r="B362" s="14"/>
      <c r="C362" s="595" t="s">
        <v>517</v>
      </c>
      <c r="D362" s="601"/>
      <c r="E362" s="416">
        <f>'PRESUPUESTO P.I.A-Entidad'!D31</f>
        <v>0</v>
      </c>
      <c r="F362" s="712" t="s">
        <v>482</v>
      </c>
      <c r="G362" s="712"/>
      <c r="H362" s="416">
        <f>'PRESUPUESTO P.I.A-Agrupación'!D32</f>
        <v>0</v>
      </c>
      <c r="I362" s="14"/>
      <c r="J362" s="14"/>
      <c r="K362" s="14"/>
      <c r="L362" s="14"/>
      <c r="N362" s="14"/>
      <c r="O362" s="14"/>
    </row>
    <row r="363" spans="2:40" ht="15" hidden="1" customHeight="1" x14ac:dyDescent="0.2">
      <c r="B363" s="14"/>
      <c r="C363" s="14"/>
      <c r="D363" s="14"/>
      <c r="E363" s="14"/>
      <c r="F363" s="14"/>
      <c r="G363" s="14"/>
      <c r="H363" s="14"/>
      <c r="I363" s="14"/>
      <c r="J363" s="14"/>
      <c r="K363" s="14"/>
      <c r="L363" s="14"/>
      <c r="M363" s="14"/>
      <c r="N363" s="14"/>
      <c r="O363" s="14"/>
    </row>
    <row r="364" spans="2:40" ht="15" hidden="1" customHeight="1" x14ac:dyDescent="0.2">
      <c r="B364" s="14"/>
      <c r="C364" s="637" t="s">
        <v>1004</v>
      </c>
      <c r="D364" s="637"/>
      <c r="E364" s="637"/>
      <c r="F364" s="637"/>
      <c r="G364" s="637"/>
      <c r="H364" s="637"/>
      <c r="I364" s="637"/>
      <c r="J364" s="637"/>
      <c r="K364" s="637"/>
      <c r="L364" s="637"/>
      <c r="M364" s="637"/>
      <c r="N364" s="14"/>
      <c r="O364" s="14"/>
    </row>
    <row r="365" spans="2:40" ht="15" customHeight="1" x14ac:dyDescent="0.2">
      <c r="B365" s="14"/>
      <c r="C365" s="337"/>
      <c r="D365" s="337"/>
      <c r="E365" s="337"/>
      <c r="F365" s="337"/>
      <c r="G365" s="337"/>
      <c r="H365" s="337"/>
      <c r="I365" s="337"/>
      <c r="J365" s="337"/>
      <c r="K365" s="337"/>
      <c r="L365" s="337"/>
      <c r="M365" s="337"/>
      <c r="N365" s="14"/>
      <c r="O365" s="14"/>
    </row>
    <row r="366" spans="2:40" ht="20.25" customHeight="1" x14ac:dyDescent="0.2">
      <c r="B366" s="615" t="s">
        <v>78</v>
      </c>
      <c r="C366" s="615"/>
      <c r="D366" s="615"/>
      <c r="E366" s="615"/>
      <c r="F366" s="615"/>
      <c r="G366" s="615"/>
      <c r="H366" s="615"/>
      <c r="I366" s="615"/>
      <c r="J366" s="615"/>
      <c r="K366" s="615"/>
      <c r="L366" s="615"/>
      <c r="M366" s="615"/>
      <c r="N366" s="615"/>
      <c r="O366" s="615"/>
    </row>
    <row r="367" spans="2:40" ht="15" customHeight="1" x14ac:dyDescent="0.2">
      <c r="B367" s="339"/>
      <c r="C367" s="339"/>
      <c r="D367" s="339"/>
      <c r="E367" s="339"/>
      <c r="F367" s="339"/>
      <c r="G367" s="339"/>
      <c r="H367" s="339"/>
      <c r="I367" s="339"/>
      <c r="J367" s="339"/>
      <c r="K367" s="339"/>
      <c r="L367" s="339"/>
      <c r="M367" s="339"/>
      <c r="N367" s="339"/>
      <c r="O367" s="339"/>
    </row>
    <row r="368" spans="2:40" ht="21" customHeight="1" x14ac:dyDescent="0.2">
      <c r="B368" s="14"/>
      <c r="C368" s="634" t="s">
        <v>77</v>
      </c>
      <c r="D368" s="634"/>
      <c r="E368" s="635"/>
      <c r="F368" s="629" t="s">
        <v>1042</v>
      </c>
      <c r="G368" s="630"/>
      <c r="H368" s="630"/>
      <c r="I368" s="630"/>
      <c r="J368" s="630"/>
      <c r="K368" s="630"/>
      <c r="L368" s="630"/>
      <c r="M368" s="630"/>
      <c r="N368" s="631"/>
      <c r="O368" s="14"/>
      <c r="P368" s="308"/>
      <c r="Q368" s="308"/>
      <c r="R368" s="308"/>
      <c r="S368" s="308"/>
      <c r="T368" s="308"/>
      <c r="U368" s="308"/>
      <c r="V368" s="308"/>
      <c r="W368" s="308"/>
    </row>
    <row r="369" spans="2:34" ht="14" x14ac:dyDescent="0.2">
      <c r="B369" s="14"/>
      <c r="C369" s="339"/>
      <c r="D369" s="339"/>
      <c r="E369" s="339"/>
      <c r="F369" s="339"/>
      <c r="G369" s="339"/>
      <c r="H369" s="339"/>
      <c r="I369" s="339"/>
      <c r="J369" s="339"/>
      <c r="K369" s="339"/>
      <c r="L369" s="339"/>
      <c r="M369" s="339"/>
      <c r="N369" s="339"/>
      <c r="O369" s="14"/>
      <c r="P369" s="308"/>
      <c r="Q369" s="308"/>
      <c r="R369" s="308"/>
      <c r="S369" s="308"/>
      <c r="T369" s="308"/>
      <c r="U369" s="308"/>
      <c r="V369" s="308"/>
      <c r="W369" s="308"/>
    </row>
    <row r="370" spans="2:34" ht="60" customHeight="1" x14ac:dyDescent="0.2">
      <c r="B370" s="14"/>
      <c r="C370" s="601" t="s">
        <v>546</v>
      </c>
      <c r="D370" s="601"/>
      <c r="E370" s="626"/>
      <c r="F370" s="629" t="s">
        <v>1043</v>
      </c>
      <c r="G370" s="630"/>
      <c r="H370" s="630"/>
      <c r="I370" s="630"/>
      <c r="J370" s="630"/>
      <c r="K370" s="630"/>
      <c r="L370" s="630"/>
      <c r="M370" s="630"/>
      <c r="N370" s="631"/>
      <c r="O370" s="14"/>
      <c r="P370" s="308"/>
      <c r="Q370" s="308"/>
      <c r="R370" s="308"/>
      <c r="S370" s="308"/>
      <c r="T370" s="308"/>
      <c r="U370" s="308"/>
      <c r="V370" s="308"/>
      <c r="W370" s="308"/>
    </row>
    <row r="371" spans="2:34" ht="15" customHeight="1" x14ac:dyDescent="0.2">
      <c r="B371" s="14"/>
      <c r="C371" s="6"/>
      <c r="D371" s="14"/>
      <c r="E371" s="14"/>
      <c r="F371" s="14"/>
      <c r="G371" s="14"/>
      <c r="H371" s="14"/>
      <c r="I371" s="14"/>
      <c r="J371" s="14"/>
      <c r="K371" s="14"/>
      <c r="L371" s="14"/>
      <c r="M371" s="14"/>
      <c r="N371" s="14"/>
      <c r="O371" s="14"/>
      <c r="P371" s="308"/>
      <c r="Q371" s="308"/>
      <c r="R371" s="308"/>
      <c r="S371" s="308"/>
      <c r="T371" s="308"/>
      <c r="U371" s="308"/>
      <c r="V371" s="308"/>
      <c r="W371" s="308"/>
    </row>
    <row r="372" spans="2:34" ht="30" customHeight="1" x14ac:dyDescent="0.2">
      <c r="B372" s="14"/>
      <c r="C372" s="601" t="s">
        <v>547</v>
      </c>
      <c r="D372" s="601"/>
      <c r="E372" s="626"/>
      <c r="F372" s="629" t="s">
        <v>1039</v>
      </c>
      <c r="G372" s="630"/>
      <c r="H372" s="630"/>
      <c r="I372" s="630"/>
      <c r="J372" s="630"/>
      <c r="K372" s="630"/>
      <c r="L372" s="630"/>
      <c r="M372" s="630"/>
      <c r="N372" s="631"/>
      <c r="O372" s="14"/>
      <c r="P372" s="308"/>
      <c r="Q372" s="308"/>
      <c r="R372" s="308"/>
      <c r="S372" s="308"/>
      <c r="T372" s="308"/>
      <c r="U372" s="308"/>
      <c r="V372" s="308"/>
      <c r="W372" s="308"/>
    </row>
    <row r="373" spans="2:34" ht="15" customHeight="1" x14ac:dyDescent="0.2">
      <c r="B373" s="14"/>
      <c r="C373" s="14"/>
      <c r="D373" s="14"/>
      <c r="E373" s="14"/>
      <c r="F373" s="14"/>
      <c r="G373" s="14"/>
      <c r="H373" s="14"/>
      <c r="I373" s="14"/>
      <c r="J373" s="14"/>
      <c r="K373" s="14"/>
      <c r="L373" s="14"/>
      <c r="M373" s="14"/>
      <c r="N373" s="14"/>
      <c r="O373" s="14"/>
      <c r="P373" s="308"/>
      <c r="Q373" s="308"/>
      <c r="R373" s="308"/>
      <c r="S373" s="308"/>
      <c r="T373" s="308"/>
      <c r="U373" s="308"/>
      <c r="V373" s="308"/>
      <c r="W373" s="308"/>
    </row>
    <row r="374" spans="2:34" ht="27" customHeight="1" x14ac:dyDescent="0.2">
      <c r="B374" s="14"/>
      <c r="C374" s="601" t="s">
        <v>548</v>
      </c>
      <c r="D374" s="601"/>
      <c r="E374" s="626"/>
      <c r="F374" s="629" t="s">
        <v>1044</v>
      </c>
      <c r="G374" s="630"/>
      <c r="H374" s="630"/>
      <c r="I374" s="630"/>
      <c r="J374" s="630"/>
      <c r="K374" s="630"/>
      <c r="L374" s="630"/>
      <c r="M374" s="630"/>
      <c r="N374" s="631"/>
      <c r="O374" s="14"/>
      <c r="P374" s="308"/>
      <c r="Q374" s="308"/>
      <c r="R374" s="308"/>
      <c r="S374" s="308"/>
      <c r="T374" s="308"/>
      <c r="U374" s="308"/>
      <c r="V374" s="308"/>
      <c r="W374" s="308"/>
    </row>
    <row r="375" spans="2:34" ht="15" customHeight="1" x14ac:dyDescent="0.2">
      <c r="B375" s="14"/>
      <c r="C375" s="14"/>
      <c r="D375" s="14"/>
      <c r="E375" s="14"/>
      <c r="F375" s="14"/>
      <c r="G375" s="14"/>
      <c r="H375" s="14"/>
      <c r="I375" s="14"/>
      <c r="J375" s="14"/>
      <c r="K375" s="14"/>
      <c r="L375" s="14"/>
      <c r="M375" s="14"/>
      <c r="N375" s="14"/>
      <c r="O375" s="14"/>
      <c r="P375" s="308"/>
      <c r="Q375" s="308"/>
      <c r="R375" s="308"/>
      <c r="S375" s="308"/>
      <c r="T375" s="308"/>
      <c r="U375" s="308"/>
      <c r="V375" s="308"/>
      <c r="W375" s="308"/>
    </row>
    <row r="376" spans="2:34" ht="24.75" customHeight="1" x14ac:dyDescent="0.2">
      <c r="B376" s="14"/>
      <c r="C376" s="601" t="s">
        <v>549</v>
      </c>
      <c r="D376" s="601"/>
      <c r="E376" s="626"/>
      <c r="F376" s="629" t="s">
        <v>1040</v>
      </c>
      <c r="G376" s="630"/>
      <c r="H376" s="630"/>
      <c r="I376" s="630"/>
      <c r="J376" s="630"/>
      <c r="K376" s="630"/>
      <c r="L376" s="630"/>
      <c r="M376" s="630"/>
      <c r="N376" s="631"/>
      <c r="O376" s="14"/>
      <c r="P376" s="308"/>
      <c r="Q376" s="308"/>
      <c r="R376" s="308"/>
      <c r="S376" s="308"/>
      <c r="T376" s="308"/>
      <c r="U376" s="308"/>
      <c r="V376" s="308"/>
      <c r="W376" s="308"/>
    </row>
    <row r="377" spans="2:34" ht="15" customHeight="1" x14ac:dyDescent="0.2">
      <c r="B377" s="14"/>
      <c r="C377" s="14"/>
      <c r="D377" s="14"/>
      <c r="E377" s="14"/>
      <c r="F377" s="324"/>
      <c r="G377" s="14"/>
      <c r="H377" s="14"/>
      <c r="I377" s="14"/>
      <c r="J377" s="14"/>
      <c r="K377" s="14"/>
      <c r="L377" s="14"/>
      <c r="M377" s="14"/>
      <c r="N377" s="14"/>
      <c r="O377" s="14"/>
      <c r="P377" s="308"/>
      <c r="Q377" s="308"/>
      <c r="R377" s="308"/>
      <c r="S377" s="308"/>
      <c r="T377" s="308"/>
      <c r="U377" s="308"/>
      <c r="V377" s="308"/>
      <c r="W377" s="308"/>
    </row>
    <row r="378" spans="2:34" ht="20.25" customHeight="1" x14ac:dyDescent="0.2">
      <c r="B378" s="617" t="s">
        <v>67</v>
      </c>
      <c r="C378" s="617"/>
      <c r="D378" s="617"/>
      <c r="E378" s="617"/>
      <c r="F378" s="617"/>
      <c r="G378" s="617"/>
      <c r="H378" s="617"/>
      <c r="I378" s="617"/>
      <c r="J378" s="617"/>
      <c r="K378" s="617"/>
      <c r="L378" s="617"/>
      <c r="M378" s="617"/>
      <c r="N378" s="617"/>
      <c r="O378" s="617"/>
    </row>
    <row r="379" spans="2:34" ht="15" customHeight="1" x14ac:dyDescent="0.2">
      <c r="B379" s="14"/>
      <c r="C379" s="14"/>
      <c r="D379" s="14"/>
      <c r="E379" s="14"/>
      <c r="F379" s="14"/>
      <c r="G379" s="14"/>
      <c r="H379" s="14"/>
      <c r="I379" s="14"/>
      <c r="J379" s="14"/>
      <c r="K379" s="14"/>
      <c r="L379" s="14"/>
      <c r="M379" s="14"/>
      <c r="N379" s="14"/>
      <c r="O379" s="14"/>
    </row>
    <row r="380" spans="2:34" ht="44.25" customHeight="1" x14ac:dyDescent="0.2">
      <c r="B380" s="14"/>
      <c r="C380" s="624" t="s">
        <v>66</v>
      </c>
      <c r="D380" s="624"/>
      <c r="E380" s="624"/>
      <c r="F380" s="624"/>
      <c r="G380" s="624"/>
      <c r="H380" s="624"/>
      <c r="I380" s="624"/>
      <c r="J380" s="624"/>
      <c r="K380" s="624"/>
      <c r="L380" s="624"/>
      <c r="M380" s="624"/>
      <c r="N380" s="624"/>
      <c r="O380" s="14"/>
      <c r="AH380" s="298" t="b">
        <v>0</v>
      </c>
    </row>
    <row r="381" spans="2:34" ht="35.25" customHeight="1" x14ac:dyDescent="0.2">
      <c r="B381" s="14"/>
      <c r="C381" s="624" t="s">
        <v>65</v>
      </c>
      <c r="D381" s="624"/>
      <c r="E381" s="624"/>
      <c r="F381" s="624"/>
      <c r="G381" s="624"/>
      <c r="H381" s="624"/>
      <c r="I381" s="624"/>
      <c r="J381" s="624"/>
      <c r="K381" s="624"/>
      <c r="L381" s="624"/>
      <c r="M381" s="624"/>
      <c r="N381" s="624"/>
      <c r="O381" s="14"/>
      <c r="AH381" s="298" t="b">
        <v>1</v>
      </c>
    </row>
    <row r="382" spans="2:34" ht="33" customHeight="1" x14ac:dyDescent="0.2">
      <c r="B382" s="14"/>
      <c r="C382" s="638" t="s">
        <v>64</v>
      </c>
      <c r="D382" s="638"/>
      <c r="E382" s="638"/>
      <c r="F382" s="638"/>
      <c r="G382" s="638"/>
      <c r="H382" s="638"/>
      <c r="I382" s="638"/>
      <c r="J382" s="638"/>
      <c r="K382" s="638"/>
      <c r="L382" s="638"/>
      <c r="M382" s="638"/>
      <c r="N382" s="638"/>
      <c r="O382" s="14"/>
      <c r="AH382" s="298" t="b">
        <v>0</v>
      </c>
    </row>
    <row r="383" spans="2:34" ht="29.25" customHeight="1" x14ac:dyDescent="0.2">
      <c r="B383" s="14"/>
      <c r="C383" s="624" t="s">
        <v>63</v>
      </c>
      <c r="D383" s="624"/>
      <c r="E383" s="624"/>
      <c r="F383" s="624"/>
      <c r="G383" s="624"/>
      <c r="H383" s="624"/>
      <c r="I383" s="624"/>
      <c r="J383" s="624"/>
      <c r="K383" s="624"/>
      <c r="L383" s="624"/>
      <c r="M383" s="624"/>
      <c r="N383" s="624"/>
      <c r="O383" s="14"/>
      <c r="AH383" s="298" t="b">
        <v>0</v>
      </c>
    </row>
    <row r="384" spans="2:34" ht="30.75" customHeight="1" x14ac:dyDescent="0.2">
      <c r="B384" s="14"/>
      <c r="C384" s="624" t="s">
        <v>62</v>
      </c>
      <c r="D384" s="624"/>
      <c r="E384" s="624"/>
      <c r="F384" s="624"/>
      <c r="G384" s="624"/>
      <c r="H384" s="624"/>
      <c r="I384" s="624"/>
      <c r="J384" s="624"/>
      <c r="K384" s="624"/>
      <c r="L384" s="624"/>
      <c r="M384" s="624"/>
      <c r="N384" s="624"/>
      <c r="O384" s="14"/>
      <c r="AH384" s="298" t="b">
        <v>1</v>
      </c>
    </row>
    <row r="385" spans="2:34" ht="29.25" customHeight="1" x14ac:dyDescent="0.2">
      <c r="B385" s="14"/>
      <c r="C385" s="624" t="s">
        <v>61</v>
      </c>
      <c r="D385" s="624"/>
      <c r="E385" s="624"/>
      <c r="F385" s="624"/>
      <c r="G385" s="624"/>
      <c r="H385" s="624"/>
      <c r="I385" s="624"/>
      <c r="J385" s="624"/>
      <c r="K385" s="624"/>
      <c r="L385" s="624"/>
      <c r="M385" s="624"/>
      <c r="N385" s="624"/>
      <c r="O385" s="14"/>
      <c r="AH385" s="298" t="b">
        <v>0</v>
      </c>
    </row>
    <row r="386" spans="2:34" ht="27" customHeight="1" x14ac:dyDescent="0.2">
      <c r="B386" s="14"/>
      <c r="C386" s="624" t="s">
        <v>60</v>
      </c>
      <c r="D386" s="624"/>
      <c r="E386" s="624"/>
      <c r="F386" s="624"/>
      <c r="G386" s="624"/>
      <c r="H386" s="624"/>
      <c r="I386" s="624"/>
      <c r="J386" s="624"/>
      <c r="K386" s="624"/>
      <c r="L386" s="624"/>
      <c r="M386" s="624"/>
      <c r="N386" s="624"/>
      <c r="O386" s="14"/>
      <c r="AH386" s="298" t="b">
        <v>1</v>
      </c>
    </row>
    <row r="387" spans="2:34" ht="39" customHeight="1" x14ac:dyDescent="0.2">
      <c r="B387" s="14"/>
      <c r="C387" s="624" t="s">
        <v>59</v>
      </c>
      <c r="D387" s="624"/>
      <c r="E387" s="624"/>
      <c r="F387" s="624"/>
      <c r="G387" s="624"/>
      <c r="H387" s="624"/>
      <c r="I387" s="624"/>
      <c r="J387" s="624"/>
      <c r="K387" s="624"/>
      <c r="L387" s="624"/>
      <c r="M387" s="624"/>
      <c r="N387" s="624"/>
      <c r="O387" s="14"/>
      <c r="AH387" s="298" t="b">
        <v>1</v>
      </c>
    </row>
    <row r="388" spans="2:34" ht="33.75" customHeight="1" x14ac:dyDescent="0.2">
      <c r="B388" s="14"/>
      <c r="C388" s="624" t="s">
        <v>58</v>
      </c>
      <c r="D388" s="624"/>
      <c r="E388" s="624"/>
      <c r="F388" s="624"/>
      <c r="G388" s="624"/>
      <c r="H388" s="624"/>
      <c r="I388" s="624"/>
      <c r="J388" s="624"/>
      <c r="K388" s="624"/>
      <c r="L388" s="624"/>
      <c r="M388" s="624"/>
      <c r="N388" s="624"/>
      <c r="O388" s="14"/>
      <c r="AH388" s="298" t="b">
        <v>0</v>
      </c>
    </row>
    <row r="389" spans="2:34" ht="15" customHeight="1" x14ac:dyDescent="0.2">
      <c r="B389" s="14"/>
      <c r="C389" s="14"/>
      <c r="D389" s="14"/>
      <c r="E389" s="14"/>
      <c r="F389" s="14"/>
      <c r="G389" s="14"/>
      <c r="H389" s="14"/>
      <c r="I389" s="14"/>
      <c r="J389" s="14"/>
      <c r="K389" s="14"/>
      <c r="L389" s="14"/>
      <c r="M389" s="14"/>
      <c r="N389" s="14"/>
      <c r="O389" s="14"/>
    </row>
    <row r="390" spans="2:34" ht="21.75" customHeight="1" x14ac:dyDescent="0.2">
      <c r="B390" s="617" t="s">
        <v>504</v>
      </c>
      <c r="C390" s="617"/>
      <c r="D390" s="617"/>
      <c r="E390" s="617"/>
      <c r="F390" s="617"/>
      <c r="G390" s="617"/>
      <c r="H390" s="617"/>
      <c r="I390" s="617"/>
      <c r="J390" s="617"/>
      <c r="K390" s="617"/>
      <c r="L390" s="617"/>
      <c r="M390" s="617"/>
      <c r="N390" s="617"/>
      <c r="O390" s="617"/>
    </row>
    <row r="391" spans="2:34" ht="15" customHeight="1" x14ac:dyDescent="0.2">
      <c r="B391" s="326"/>
      <c r="C391" s="326"/>
      <c r="D391" s="326"/>
      <c r="E391" s="326"/>
      <c r="F391" s="326"/>
      <c r="G391" s="326"/>
      <c r="H391" s="326"/>
      <c r="I391" s="326"/>
      <c r="J391" s="326"/>
      <c r="K391" s="326"/>
      <c r="L391" s="326"/>
      <c r="M391" s="326"/>
      <c r="N391" s="326"/>
      <c r="O391" s="326"/>
    </row>
    <row r="392" spans="2:34" ht="15" customHeight="1" x14ac:dyDescent="0.2">
      <c r="B392" s="327"/>
      <c r="C392" s="470" t="s">
        <v>57</v>
      </c>
      <c r="D392" s="618" t="s">
        <v>145</v>
      </c>
      <c r="E392" s="619"/>
      <c r="F392" s="619"/>
      <c r="G392" s="620"/>
      <c r="H392" s="328"/>
      <c r="J392" s="470" t="s">
        <v>56</v>
      </c>
      <c r="K392" s="618" t="s">
        <v>808</v>
      </c>
      <c r="L392" s="619"/>
      <c r="M392" s="619"/>
      <c r="N392" s="620"/>
      <c r="O392" s="327"/>
    </row>
    <row r="393" spans="2:34" ht="15" customHeight="1" x14ac:dyDescent="0.2">
      <c r="B393" s="14"/>
      <c r="C393" s="328"/>
      <c r="D393" s="328"/>
      <c r="E393" s="328"/>
      <c r="F393" s="328"/>
      <c r="G393" s="328"/>
      <c r="H393" s="328"/>
      <c r="I393" s="328"/>
      <c r="J393" s="328"/>
      <c r="K393" s="328"/>
      <c r="L393" s="328"/>
      <c r="M393" s="328"/>
      <c r="N393" s="328"/>
      <c r="O393" s="14"/>
    </row>
    <row r="394" spans="2:34" ht="21.75" customHeight="1" x14ac:dyDescent="0.2">
      <c r="B394" s="617" t="s">
        <v>505</v>
      </c>
      <c r="C394" s="617"/>
      <c r="D394" s="617"/>
      <c r="E394" s="617"/>
      <c r="F394" s="617"/>
      <c r="G394" s="617"/>
      <c r="H394" s="617"/>
      <c r="I394" s="617"/>
      <c r="J394" s="617"/>
      <c r="K394" s="617"/>
      <c r="L394" s="617"/>
      <c r="M394" s="617"/>
      <c r="N394" s="617"/>
      <c r="O394" s="617"/>
    </row>
    <row r="395" spans="2:34" ht="15" customHeight="1" x14ac:dyDescent="0.2">
      <c r="B395" s="326"/>
      <c r="C395" s="326"/>
      <c r="D395" s="326"/>
      <c r="E395" s="326"/>
      <c r="F395" s="326"/>
      <c r="G395" s="326"/>
      <c r="H395" s="326"/>
      <c r="I395" s="326"/>
      <c r="J395" s="326"/>
      <c r="K395" s="326"/>
      <c r="L395" s="326"/>
      <c r="M395" s="326"/>
      <c r="N395" s="326"/>
      <c r="O395" s="326"/>
    </row>
    <row r="396" spans="2:34" ht="15" customHeight="1" x14ac:dyDescent="0.2">
      <c r="B396" s="312"/>
      <c r="C396" s="470" t="s">
        <v>57</v>
      </c>
      <c r="D396" s="618" t="s">
        <v>142</v>
      </c>
      <c r="E396" s="619"/>
      <c r="F396" s="619"/>
      <c r="G396" s="620"/>
      <c r="H396" s="312"/>
      <c r="J396" s="470" t="s">
        <v>56</v>
      </c>
      <c r="K396" s="618" t="s">
        <v>901</v>
      </c>
      <c r="L396" s="619"/>
      <c r="M396" s="619"/>
      <c r="N396" s="620"/>
      <c r="O396" s="312"/>
    </row>
    <row r="397" spans="2:34" ht="15" customHeight="1" x14ac:dyDescent="0.2">
      <c r="B397" s="312"/>
      <c r="C397" s="329"/>
      <c r="D397" s="329"/>
      <c r="E397" s="329"/>
      <c r="F397" s="329"/>
      <c r="G397" s="329"/>
      <c r="H397" s="329"/>
      <c r="I397" s="329"/>
      <c r="J397" s="329"/>
      <c r="K397" s="329"/>
      <c r="L397" s="329"/>
      <c r="M397" s="329"/>
      <c r="N397" s="329"/>
      <c r="O397" s="312"/>
    </row>
    <row r="398" spans="2:34" ht="20.25" customHeight="1" x14ac:dyDescent="0.2">
      <c r="B398" s="617" t="s">
        <v>716</v>
      </c>
      <c r="C398" s="617"/>
      <c r="D398" s="617"/>
      <c r="E398" s="617"/>
      <c r="F398" s="617"/>
      <c r="G398" s="617"/>
      <c r="H398" s="617"/>
      <c r="I398" s="617"/>
      <c r="J398" s="617"/>
      <c r="K398" s="617"/>
      <c r="L398" s="617"/>
      <c r="M398" s="617"/>
      <c r="N398" s="617"/>
      <c r="O398" s="617"/>
    </row>
    <row r="399" spans="2:34" ht="15" customHeight="1" x14ac:dyDescent="0.2">
      <c r="B399" s="330"/>
      <c r="C399" s="331"/>
      <c r="D399" s="331"/>
      <c r="E399" s="331"/>
      <c r="F399" s="331"/>
      <c r="G399" s="331"/>
      <c r="H399" s="331"/>
      <c r="I399" s="331"/>
      <c r="J399" s="331"/>
      <c r="K399" s="331"/>
      <c r="L399" s="331"/>
      <c r="M399" s="331"/>
      <c r="N399" s="331"/>
      <c r="O399" s="332"/>
    </row>
    <row r="400" spans="2:34" ht="75" customHeight="1" x14ac:dyDescent="0.2">
      <c r="B400" s="14"/>
      <c r="C400" s="601" t="s">
        <v>607</v>
      </c>
      <c r="D400" s="626"/>
      <c r="E400" s="636" t="s">
        <v>1045</v>
      </c>
      <c r="F400" s="636"/>
      <c r="G400" s="636"/>
      <c r="H400" s="636"/>
      <c r="I400" s="621" t="s">
        <v>54</v>
      </c>
      <c r="J400" s="622"/>
      <c r="K400" s="636" t="s">
        <v>1046</v>
      </c>
      <c r="L400" s="636"/>
      <c r="M400" s="636"/>
      <c r="N400" s="636"/>
      <c r="O400" s="315"/>
    </row>
    <row r="401" spans="2:16" ht="21.75" hidden="1" customHeight="1" x14ac:dyDescent="0.2">
      <c r="B401" s="324"/>
      <c r="C401" s="601"/>
      <c r="D401" s="601"/>
      <c r="E401" s="338" t="s">
        <v>478</v>
      </c>
      <c r="F401" s="338"/>
      <c r="G401" s="338"/>
      <c r="H401" s="338"/>
      <c r="I401" s="623"/>
      <c r="J401" s="623"/>
      <c r="K401" s="338" t="s">
        <v>792</v>
      </c>
      <c r="L401" s="338"/>
      <c r="M401" s="338"/>
      <c r="N401" s="338"/>
      <c r="O401" s="315"/>
    </row>
    <row r="402" spans="2:16" ht="15" customHeight="1" x14ac:dyDescent="0.2">
      <c r="B402" s="324"/>
      <c r="C402" s="338"/>
      <c r="D402" s="338"/>
      <c r="E402" s="338"/>
      <c r="F402" s="338"/>
      <c r="G402" s="338"/>
      <c r="H402" s="338"/>
      <c r="I402" s="338"/>
      <c r="J402" s="338"/>
      <c r="K402" s="338"/>
      <c r="L402" s="338"/>
      <c r="M402" s="338"/>
      <c r="N402" s="338"/>
      <c r="O402" s="315"/>
    </row>
    <row r="403" spans="2:16" ht="20.25" customHeight="1" x14ac:dyDescent="0.2">
      <c r="B403" s="617" t="s">
        <v>721</v>
      </c>
      <c r="C403" s="617"/>
      <c r="D403" s="617"/>
      <c r="E403" s="617"/>
      <c r="F403" s="617"/>
      <c r="G403" s="617"/>
      <c r="H403" s="617"/>
      <c r="I403" s="617"/>
      <c r="J403" s="617"/>
      <c r="K403" s="617"/>
      <c r="L403" s="617"/>
      <c r="M403" s="617"/>
      <c r="N403" s="617"/>
      <c r="O403" s="617"/>
    </row>
    <row r="404" spans="2:16" ht="15" customHeight="1" x14ac:dyDescent="0.2">
      <c r="B404" s="312"/>
      <c r="C404" s="312"/>
      <c r="D404" s="312"/>
      <c r="E404" s="312"/>
      <c r="F404" s="312"/>
      <c r="G404" s="312"/>
      <c r="H404" s="312"/>
      <c r="I404" s="312"/>
      <c r="J404" s="312"/>
      <c r="K404" s="312"/>
      <c r="L404" s="312"/>
      <c r="M404" s="312"/>
      <c r="N404" s="312"/>
      <c r="O404" s="312"/>
    </row>
    <row r="405" spans="2:16" ht="15" customHeight="1" x14ac:dyDescent="0.2">
      <c r="B405" s="14"/>
      <c r="C405" s="616" t="s">
        <v>610</v>
      </c>
      <c r="D405" s="616"/>
      <c r="E405" s="616"/>
      <c r="F405" s="616"/>
      <c r="G405" s="478" t="s">
        <v>51</v>
      </c>
      <c r="H405" s="344">
        <v>17</v>
      </c>
      <c r="J405" s="14"/>
      <c r="K405" s="14"/>
      <c r="L405" s="14"/>
      <c r="M405" s="14"/>
      <c r="N405" s="14"/>
      <c r="O405" s="14"/>
    </row>
    <row r="406" spans="2:16" ht="15" customHeight="1" x14ac:dyDescent="0.2">
      <c r="B406" s="328"/>
      <c r="C406" s="331"/>
      <c r="D406" s="331"/>
      <c r="E406" s="331"/>
      <c r="F406" s="331"/>
      <c r="G406" s="331"/>
      <c r="H406" s="331"/>
      <c r="I406" s="331"/>
      <c r="J406" s="331"/>
      <c r="K406" s="331"/>
      <c r="L406" s="331"/>
      <c r="M406" s="331"/>
      <c r="N406" s="331"/>
      <c r="O406" s="331"/>
    </row>
    <row r="407" spans="2:16" ht="20.25" customHeight="1" x14ac:dyDescent="0.2">
      <c r="B407" s="617" t="s">
        <v>715</v>
      </c>
      <c r="C407" s="617"/>
      <c r="D407" s="617"/>
      <c r="E407" s="617"/>
      <c r="F407" s="617"/>
      <c r="G407" s="617"/>
      <c r="H407" s="617"/>
      <c r="I407" s="617"/>
      <c r="J407" s="617"/>
      <c r="K407" s="617"/>
      <c r="L407" s="617"/>
      <c r="M407" s="617"/>
      <c r="N407" s="617"/>
      <c r="O407" s="617"/>
    </row>
    <row r="408" spans="2:16" ht="15" customHeight="1" x14ac:dyDescent="0.2">
      <c r="B408" s="14"/>
      <c r="C408" s="14"/>
      <c r="D408" s="14"/>
      <c r="E408" s="14"/>
      <c r="F408" s="14"/>
      <c r="G408" s="14"/>
      <c r="H408" s="14"/>
      <c r="I408" s="14"/>
      <c r="J408" s="14"/>
      <c r="K408" s="14"/>
      <c r="L408" s="14"/>
      <c r="M408" s="14"/>
      <c r="N408" s="14"/>
      <c r="O408" s="14"/>
    </row>
    <row r="409" spans="2:16" ht="14" x14ac:dyDescent="0.2">
      <c r="B409" s="14"/>
      <c r="C409" s="601" t="s">
        <v>510</v>
      </c>
      <c r="D409" s="601"/>
      <c r="E409" s="416">
        <f>'PRESUPUESTO P.I.B-Entidad'!D38</f>
        <v>0</v>
      </c>
      <c r="F409" s="663" t="s">
        <v>482</v>
      </c>
      <c r="G409" s="663"/>
      <c r="H409" s="416">
        <f>'PRESUPUESTO P.I.B-Agrupación'!D39</f>
        <v>0</v>
      </c>
      <c r="I409" s="627" t="s">
        <v>720</v>
      </c>
      <c r="J409" s="627"/>
      <c r="K409" s="628"/>
      <c r="L409" s="416">
        <f>'PRESUPUESTO P.I.B-Entidad'!D34</f>
        <v>0</v>
      </c>
      <c r="M409" s="477" t="s">
        <v>482</v>
      </c>
      <c r="N409" s="416">
        <f>'PRESUPUESTO P.I.B-Agrupación'!D35</f>
        <v>0</v>
      </c>
      <c r="O409" s="14"/>
    </row>
    <row r="410" spans="2:16" ht="15" customHeight="1" x14ac:dyDescent="0.2">
      <c r="B410" s="14"/>
      <c r="C410" s="315"/>
      <c r="D410" s="315"/>
      <c r="E410" s="341"/>
      <c r="F410" s="348"/>
      <c r="G410" s="348"/>
      <c r="H410" s="14"/>
      <c r="I410" s="14"/>
      <c r="J410" s="14"/>
      <c r="K410" s="14"/>
      <c r="L410" s="14"/>
      <c r="M410" s="14"/>
      <c r="N410" s="14"/>
      <c r="O410" s="14"/>
    </row>
    <row r="411" spans="2:16" x14ac:dyDescent="0.2">
      <c r="B411" s="14"/>
      <c r="C411" s="595" t="s">
        <v>517</v>
      </c>
      <c r="D411" s="601"/>
      <c r="E411" s="416">
        <f>'PRESUPUESTO P.I.B-Entidad'!D37</f>
        <v>0</v>
      </c>
      <c r="F411" s="663" t="s">
        <v>482</v>
      </c>
      <c r="G411" s="663"/>
      <c r="H411" s="416">
        <f>'PRESUPUESTO P.I.B-Agrupación'!D38</f>
        <v>0</v>
      </c>
      <c r="J411" s="641" t="s">
        <v>500</v>
      </c>
      <c r="K411" s="642"/>
      <c r="L411" s="128"/>
      <c r="M411" s="474" t="s">
        <v>501</v>
      </c>
      <c r="N411" s="129"/>
      <c r="O411" s="14"/>
      <c r="P411" s="14"/>
    </row>
    <row r="412" spans="2:16" ht="15" customHeight="1" x14ac:dyDescent="0.2">
      <c r="B412" s="14"/>
      <c r="C412" s="715"/>
      <c r="D412" s="715"/>
      <c r="E412" s="14"/>
      <c r="F412" s="14"/>
      <c r="G412" s="14"/>
      <c r="H412" s="14"/>
      <c r="I412" s="14"/>
      <c r="J412" s="14"/>
      <c r="K412" s="14"/>
      <c r="L412" s="14"/>
      <c r="M412" s="14"/>
      <c r="N412" s="14"/>
      <c r="O412" s="14"/>
    </row>
    <row r="413" spans="2:16" ht="15" customHeight="1" x14ac:dyDescent="0.2">
      <c r="B413" s="14"/>
      <c r="C413" s="637" t="s">
        <v>1004</v>
      </c>
      <c r="D413" s="637"/>
      <c r="E413" s="637"/>
      <c r="F413" s="637"/>
      <c r="G413" s="637"/>
      <c r="H413" s="637"/>
      <c r="I413" s="637"/>
      <c r="J413" s="637"/>
      <c r="K413" s="637"/>
      <c r="L413" s="637"/>
      <c r="M413" s="637"/>
      <c r="N413" s="14"/>
      <c r="O413" s="14"/>
    </row>
    <row r="414" spans="2:16" ht="15" customHeight="1" x14ac:dyDescent="0.2">
      <c r="B414" s="14"/>
      <c r="C414" s="14"/>
      <c r="D414" s="14"/>
      <c r="E414" s="14"/>
      <c r="F414" s="14"/>
      <c r="G414" s="14"/>
      <c r="H414" s="14"/>
      <c r="I414" s="14"/>
      <c r="J414" s="14"/>
      <c r="K414" s="14"/>
      <c r="L414" s="14"/>
      <c r="M414" s="14"/>
      <c r="N414" s="14"/>
      <c r="O414" s="14"/>
    </row>
    <row r="415" spans="2:16" ht="20.25" hidden="1" customHeight="1" x14ac:dyDescent="0.2">
      <c r="B415" s="615" t="s">
        <v>76</v>
      </c>
      <c r="C415" s="615"/>
      <c r="D415" s="615"/>
      <c r="E415" s="615"/>
      <c r="F415" s="615"/>
      <c r="G415" s="615"/>
      <c r="H415" s="615"/>
      <c r="I415" s="615"/>
      <c r="J415" s="615"/>
      <c r="K415" s="615"/>
      <c r="L415" s="615"/>
      <c r="M415" s="615"/>
      <c r="N415" s="615"/>
      <c r="O415" s="615"/>
    </row>
    <row r="416" spans="2:16" ht="15" hidden="1" customHeight="1" x14ac:dyDescent="0.2">
      <c r="B416" s="339"/>
      <c r="C416" s="339"/>
      <c r="D416" s="339"/>
      <c r="E416" s="339"/>
      <c r="F416" s="339"/>
      <c r="G416" s="339"/>
      <c r="H416" s="339"/>
      <c r="I416" s="339"/>
      <c r="J416" s="339"/>
      <c r="K416" s="339"/>
      <c r="L416" s="339"/>
      <c r="M416" s="339"/>
      <c r="N416" s="339"/>
      <c r="O416" s="339"/>
    </row>
    <row r="417" spans="2:34" ht="33" hidden="1" customHeight="1" x14ac:dyDescent="0.2">
      <c r="B417" s="14"/>
      <c r="C417" s="634" t="s">
        <v>537</v>
      </c>
      <c r="D417" s="634"/>
      <c r="E417" s="635"/>
      <c r="F417" s="629"/>
      <c r="G417" s="630"/>
      <c r="H417" s="630"/>
      <c r="I417" s="630"/>
      <c r="J417" s="630"/>
      <c r="K417" s="630"/>
      <c r="L417" s="630"/>
      <c r="M417" s="630"/>
      <c r="N417" s="631"/>
      <c r="O417" s="14"/>
    </row>
    <row r="418" spans="2:34" ht="14" hidden="1" x14ac:dyDescent="0.2">
      <c r="B418" s="14"/>
      <c r="C418" s="339"/>
      <c r="D418" s="339"/>
      <c r="E418" s="339"/>
      <c r="F418" s="339"/>
      <c r="G418" s="339"/>
      <c r="H418" s="339"/>
      <c r="I418" s="339"/>
      <c r="J418" s="339"/>
      <c r="K418" s="339"/>
      <c r="L418" s="339"/>
      <c r="M418" s="339"/>
      <c r="N418" s="339"/>
      <c r="O418" s="14"/>
    </row>
    <row r="419" spans="2:34" ht="60" hidden="1" customHeight="1" x14ac:dyDescent="0.2">
      <c r="B419" s="14"/>
      <c r="C419" s="601" t="s">
        <v>536</v>
      </c>
      <c r="D419" s="601"/>
      <c r="E419" s="626"/>
      <c r="F419" s="629"/>
      <c r="G419" s="630"/>
      <c r="H419" s="630"/>
      <c r="I419" s="630"/>
      <c r="J419" s="630"/>
      <c r="K419" s="630"/>
      <c r="L419" s="630"/>
      <c r="M419" s="630"/>
      <c r="N419" s="631"/>
      <c r="O419" s="14"/>
    </row>
    <row r="420" spans="2:34" ht="15" hidden="1" customHeight="1" x14ac:dyDescent="0.2">
      <c r="B420" s="14"/>
      <c r="C420" s="14"/>
      <c r="D420" s="14"/>
      <c r="E420" s="14"/>
      <c r="F420" s="14"/>
      <c r="G420" s="14"/>
      <c r="H420" s="14"/>
      <c r="I420" s="14"/>
      <c r="J420" s="14"/>
      <c r="K420" s="14"/>
      <c r="L420" s="14"/>
      <c r="M420" s="14"/>
      <c r="N420" s="14"/>
      <c r="O420" s="14"/>
    </row>
    <row r="421" spans="2:34" ht="27" hidden="1" customHeight="1" x14ac:dyDescent="0.2">
      <c r="B421" s="14"/>
      <c r="C421" s="601" t="s">
        <v>550</v>
      </c>
      <c r="D421" s="601"/>
      <c r="E421" s="626"/>
      <c r="F421" s="629"/>
      <c r="G421" s="630"/>
      <c r="H421" s="630"/>
      <c r="I421" s="630"/>
      <c r="J421" s="630"/>
      <c r="K421" s="630"/>
      <c r="L421" s="630"/>
      <c r="M421" s="630"/>
      <c r="N421" s="631"/>
      <c r="O421" s="14"/>
    </row>
    <row r="422" spans="2:34" ht="15" hidden="1" customHeight="1" x14ac:dyDescent="0.2">
      <c r="B422" s="14"/>
      <c r="C422" s="14"/>
      <c r="D422" s="14"/>
      <c r="E422" s="14"/>
      <c r="F422" s="14"/>
      <c r="G422" s="14"/>
      <c r="H422" s="14"/>
      <c r="I422" s="14"/>
      <c r="J422" s="14"/>
      <c r="K422" s="14"/>
      <c r="L422" s="14"/>
      <c r="M422" s="14"/>
      <c r="N422" s="14"/>
      <c r="O422" s="14"/>
    </row>
    <row r="423" spans="2:34" ht="15" hidden="1" customHeight="1" x14ac:dyDescent="0.2">
      <c r="B423" s="14"/>
      <c r="C423" s="601" t="s">
        <v>551</v>
      </c>
      <c r="D423" s="601"/>
      <c r="E423" s="626"/>
      <c r="F423" s="629"/>
      <c r="G423" s="630"/>
      <c r="H423" s="630"/>
      <c r="I423" s="630"/>
      <c r="J423" s="630"/>
      <c r="K423" s="630"/>
      <c r="L423" s="630"/>
      <c r="M423" s="630"/>
      <c r="N423" s="631"/>
      <c r="O423" s="14"/>
    </row>
    <row r="424" spans="2:34" ht="15" hidden="1" customHeight="1" x14ac:dyDescent="0.2">
      <c r="B424" s="14"/>
      <c r="C424" s="6"/>
      <c r="D424" s="14"/>
      <c r="E424" s="14"/>
      <c r="F424" s="14"/>
      <c r="G424" s="14"/>
      <c r="H424" s="14"/>
      <c r="I424" s="14"/>
      <c r="J424" s="14"/>
      <c r="K424" s="14"/>
      <c r="L424" s="14"/>
      <c r="M424" s="14"/>
      <c r="N424" s="14"/>
      <c r="O424" s="14"/>
    </row>
    <row r="425" spans="2:34" ht="15" hidden="1" customHeight="1" x14ac:dyDescent="0.2">
      <c r="B425" s="14"/>
      <c r="C425" s="601" t="s">
        <v>552</v>
      </c>
      <c r="D425" s="601"/>
      <c r="E425" s="626"/>
      <c r="F425" s="629"/>
      <c r="G425" s="630"/>
      <c r="H425" s="630"/>
      <c r="I425" s="630"/>
      <c r="J425" s="630"/>
      <c r="K425" s="630"/>
      <c r="L425" s="630"/>
      <c r="M425" s="630"/>
      <c r="N425" s="631"/>
      <c r="O425" s="14"/>
    </row>
    <row r="426" spans="2:34" ht="15" hidden="1" customHeight="1" x14ac:dyDescent="0.2">
      <c r="B426" s="14"/>
      <c r="C426" s="14"/>
      <c r="D426" s="14"/>
      <c r="E426" s="14"/>
      <c r="F426" s="324"/>
      <c r="G426" s="14"/>
      <c r="H426" s="14"/>
      <c r="I426" s="14"/>
      <c r="J426" s="14"/>
      <c r="K426" s="14"/>
      <c r="L426" s="14"/>
      <c r="M426" s="14"/>
      <c r="N426" s="14"/>
      <c r="O426" s="14"/>
    </row>
    <row r="427" spans="2:34" ht="20.25" hidden="1" customHeight="1" x14ac:dyDescent="0.2">
      <c r="B427" s="617" t="s">
        <v>67</v>
      </c>
      <c r="C427" s="617"/>
      <c r="D427" s="617"/>
      <c r="E427" s="617"/>
      <c r="F427" s="617"/>
      <c r="G427" s="617"/>
      <c r="H427" s="617"/>
      <c r="I427" s="617"/>
      <c r="J427" s="617"/>
      <c r="K427" s="617"/>
      <c r="L427" s="617"/>
      <c r="M427" s="617"/>
      <c r="N427" s="617"/>
      <c r="O427" s="617"/>
    </row>
    <row r="428" spans="2:34" ht="15" hidden="1" customHeight="1" x14ac:dyDescent="0.2">
      <c r="B428" s="14"/>
      <c r="C428" s="14"/>
      <c r="D428" s="14"/>
      <c r="E428" s="14"/>
      <c r="F428" s="14"/>
      <c r="G428" s="14"/>
      <c r="H428" s="14"/>
      <c r="I428" s="14"/>
      <c r="J428" s="14"/>
      <c r="K428" s="14"/>
      <c r="L428" s="14"/>
      <c r="M428" s="14"/>
      <c r="N428" s="14"/>
      <c r="O428" s="14"/>
    </row>
    <row r="429" spans="2:34" ht="45.75" hidden="1" customHeight="1" x14ac:dyDescent="0.2">
      <c r="B429" s="14"/>
      <c r="C429" s="624" t="s">
        <v>66</v>
      </c>
      <c r="D429" s="624"/>
      <c r="E429" s="624"/>
      <c r="F429" s="624"/>
      <c r="G429" s="624"/>
      <c r="H429" s="624"/>
      <c r="I429" s="624"/>
      <c r="J429" s="624"/>
      <c r="K429" s="624"/>
      <c r="L429" s="624"/>
      <c r="M429" s="624"/>
      <c r="N429" s="624"/>
      <c r="O429" s="14"/>
      <c r="AH429" s="298" t="b">
        <v>0</v>
      </c>
    </row>
    <row r="430" spans="2:34" ht="29.25" hidden="1" customHeight="1" x14ac:dyDescent="0.2">
      <c r="B430" s="14"/>
      <c r="C430" s="624" t="s">
        <v>65</v>
      </c>
      <c r="D430" s="624"/>
      <c r="E430" s="624"/>
      <c r="F430" s="624"/>
      <c r="G430" s="624"/>
      <c r="H430" s="624"/>
      <c r="I430" s="624"/>
      <c r="J430" s="624"/>
      <c r="K430" s="624"/>
      <c r="L430" s="624"/>
      <c r="M430" s="624"/>
      <c r="N430" s="624"/>
      <c r="O430" s="14"/>
      <c r="AH430" s="298" t="b">
        <v>0</v>
      </c>
    </row>
    <row r="431" spans="2:34" ht="26.25" hidden="1" customHeight="1" x14ac:dyDescent="0.2">
      <c r="B431" s="14"/>
      <c r="C431" s="638" t="s">
        <v>64</v>
      </c>
      <c r="D431" s="638"/>
      <c r="E431" s="638"/>
      <c r="F431" s="638"/>
      <c r="G431" s="638"/>
      <c r="H431" s="638"/>
      <c r="I431" s="638"/>
      <c r="J431" s="638"/>
      <c r="K431" s="638"/>
      <c r="L431" s="638"/>
      <c r="M431" s="638"/>
      <c r="N431" s="638"/>
      <c r="O431" s="14"/>
      <c r="AH431" s="298" t="b">
        <v>0</v>
      </c>
    </row>
    <row r="432" spans="2:34" ht="38.25" hidden="1" customHeight="1" x14ac:dyDescent="0.2">
      <c r="B432" s="14"/>
      <c r="C432" s="624" t="s">
        <v>63</v>
      </c>
      <c r="D432" s="624"/>
      <c r="E432" s="624"/>
      <c r="F432" s="624"/>
      <c r="G432" s="624"/>
      <c r="H432" s="624"/>
      <c r="I432" s="624"/>
      <c r="J432" s="624"/>
      <c r="K432" s="624"/>
      <c r="L432" s="624"/>
      <c r="M432" s="624"/>
      <c r="N432" s="624"/>
      <c r="O432" s="14"/>
      <c r="AH432" s="298" t="b">
        <v>0</v>
      </c>
    </row>
    <row r="433" spans="2:34" ht="25.5" hidden="1" customHeight="1" x14ac:dyDescent="0.2">
      <c r="B433" s="14"/>
      <c r="C433" s="624" t="s">
        <v>62</v>
      </c>
      <c r="D433" s="624"/>
      <c r="E433" s="624"/>
      <c r="F433" s="624"/>
      <c r="G433" s="624"/>
      <c r="H433" s="624"/>
      <c r="I433" s="624"/>
      <c r="J433" s="624"/>
      <c r="K433" s="624"/>
      <c r="L433" s="624"/>
      <c r="M433" s="624"/>
      <c r="N433" s="624"/>
      <c r="O433" s="14"/>
      <c r="AH433" s="298" t="b">
        <v>0</v>
      </c>
    </row>
    <row r="434" spans="2:34" ht="36" hidden="1" customHeight="1" x14ac:dyDescent="0.2">
      <c r="B434" s="14"/>
      <c r="C434" s="624" t="s">
        <v>61</v>
      </c>
      <c r="D434" s="624"/>
      <c r="E434" s="624"/>
      <c r="F434" s="624"/>
      <c r="G434" s="624"/>
      <c r="H434" s="624"/>
      <c r="I434" s="624"/>
      <c r="J434" s="624"/>
      <c r="K434" s="624"/>
      <c r="L434" s="624"/>
      <c r="M434" s="624"/>
      <c r="N434" s="624"/>
      <c r="O434" s="14"/>
      <c r="AH434" s="298" t="b">
        <v>0</v>
      </c>
    </row>
    <row r="435" spans="2:34" ht="32.25" hidden="1" customHeight="1" x14ac:dyDescent="0.2">
      <c r="B435" s="14"/>
      <c r="C435" s="624" t="s">
        <v>60</v>
      </c>
      <c r="D435" s="624"/>
      <c r="E435" s="624"/>
      <c r="F435" s="624"/>
      <c r="G435" s="624"/>
      <c r="H435" s="624"/>
      <c r="I435" s="624"/>
      <c r="J435" s="624"/>
      <c r="K435" s="624"/>
      <c r="L435" s="624"/>
      <c r="M435" s="624"/>
      <c r="N435" s="624"/>
      <c r="O435" s="14"/>
      <c r="AH435" s="298" t="b">
        <v>0</v>
      </c>
    </row>
    <row r="436" spans="2:34" ht="30.75" hidden="1" customHeight="1" x14ac:dyDescent="0.2">
      <c r="B436" s="14"/>
      <c r="C436" s="624" t="s">
        <v>59</v>
      </c>
      <c r="D436" s="624"/>
      <c r="E436" s="624"/>
      <c r="F436" s="624"/>
      <c r="G436" s="624"/>
      <c r="H436" s="624"/>
      <c r="I436" s="624"/>
      <c r="J436" s="624"/>
      <c r="K436" s="624"/>
      <c r="L436" s="624"/>
      <c r="M436" s="624"/>
      <c r="N436" s="624"/>
      <c r="O436" s="14"/>
      <c r="AH436" s="298" t="b">
        <v>0</v>
      </c>
    </row>
    <row r="437" spans="2:34" ht="33" hidden="1" customHeight="1" x14ac:dyDescent="0.2">
      <c r="B437" s="14"/>
      <c r="C437" s="624" t="s">
        <v>58</v>
      </c>
      <c r="D437" s="624"/>
      <c r="E437" s="624"/>
      <c r="F437" s="624"/>
      <c r="G437" s="624"/>
      <c r="H437" s="624"/>
      <c r="I437" s="624"/>
      <c r="J437" s="624"/>
      <c r="K437" s="624"/>
      <c r="L437" s="624"/>
      <c r="M437" s="624"/>
      <c r="N437" s="624"/>
      <c r="O437" s="14"/>
      <c r="AH437" s="298" t="b">
        <v>0</v>
      </c>
    </row>
    <row r="438" spans="2:34" ht="15" hidden="1" customHeight="1" x14ac:dyDescent="0.2">
      <c r="B438" s="14"/>
      <c r="C438" s="14"/>
      <c r="D438" s="14"/>
      <c r="E438" s="14"/>
      <c r="F438" s="14"/>
      <c r="G438" s="14"/>
      <c r="H438" s="14"/>
      <c r="I438" s="14"/>
      <c r="J438" s="14"/>
      <c r="K438" s="14"/>
      <c r="L438" s="14"/>
      <c r="M438" s="14"/>
      <c r="N438" s="14"/>
      <c r="O438" s="14"/>
    </row>
    <row r="439" spans="2:34" ht="21" hidden="1" customHeight="1" x14ac:dyDescent="0.2">
      <c r="B439" s="617" t="s">
        <v>504</v>
      </c>
      <c r="C439" s="617"/>
      <c r="D439" s="617"/>
      <c r="E439" s="617"/>
      <c r="F439" s="617"/>
      <c r="G439" s="617"/>
      <c r="H439" s="617"/>
      <c r="I439" s="617"/>
      <c r="J439" s="617"/>
      <c r="K439" s="617"/>
      <c r="L439" s="617"/>
      <c r="M439" s="617"/>
      <c r="N439" s="617"/>
      <c r="O439" s="617"/>
    </row>
    <row r="440" spans="2:34" ht="15" hidden="1" customHeight="1" x14ac:dyDescent="0.2">
      <c r="B440" s="326"/>
      <c r="C440" s="326"/>
      <c r="D440" s="326"/>
      <c r="E440" s="326"/>
      <c r="F440" s="326"/>
      <c r="G440" s="326"/>
      <c r="H440" s="326"/>
      <c r="I440" s="326"/>
      <c r="J440" s="326"/>
      <c r="K440" s="326"/>
      <c r="L440" s="326"/>
      <c r="M440" s="326"/>
      <c r="N440" s="326"/>
      <c r="O440" s="326"/>
    </row>
    <row r="441" spans="2:34" ht="15" hidden="1" customHeight="1" x14ac:dyDescent="0.2">
      <c r="B441" s="479"/>
      <c r="C441" s="470" t="s">
        <v>57</v>
      </c>
      <c r="D441" s="618"/>
      <c r="E441" s="619"/>
      <c r="F441" s="619"/>
      <c r="G441" s="620"/>
      <c r="H441" s="328"/>
      <c r="J441" s="470" t="s">
        <v>56</v>
      </c>
      <c r="K441" s="618"/>
      <c r="L441" s="619"/>
      <c r="M441" s="619"/>
      <c r="N441" s="620"/>
      <c r="O441" s="327"/>
    </row>
    <row r="442" spans="2:34" ht="15" hidden="1" customHeight="1" x14ac:dyDescent="0.2">
      <c r="B442" s="14"/>
      <c r="C442" s="328"/>
      <c r="D442" s="328"/>
      <c r="E442" s="328"/>
      <c r="F442" s="328"/>
      <c r="G442" s="328"/>
      <c r="H442" s="328"/>
      <c r="I442" s="328"/>
      <c r="J442" s="328"/>
      <c r="K442" s="328"/>
      <c r="L442" s="328"/>
      <c r="M442" s="328"/>
      <c r="N442" s="328"/>
      <c r="O442" s="14"/>
    </row>
    <row r="443" spans="2:34" ht="20.5" hidden="1" customHeight="1" x14ac:dyDescent="0.2">
      <c r="B443" s="617" t="s">
        <v>505</v>
      </c>
      <c r="C443" s="617"/>
      <c r="D443" s="617"/>
      <c r="E443" s="617"/>
      <c r="F443" s="617"/>
      <c r="G443" s="617"/>
      <c r="H443" s="617"/>
      <c r="I443" s="617"/>
      <c r="J443" s="617"/>
      <c r="K443" s="617"/>
      <c r="L443" s="617"/>
      <c r="M443" s="617"/>
      <c r="N443" s="617"/>
      <c r="O443" s="617"/>
    </row>
    <row r="444" spans="2:34" ht="15" hidden="1" customHeight="1" x14ac:dyDescent="0.2">
      <c r="B444" s="326"/>
      <c r="C444" s="326"/>
      <c r="D444" s="326"/>
      <c r="E444" s="326"/>
      <c r="F444" s="326"/>
      <c r="G444" s="326"/>
      <c r="H444" s="326"/>
      <c r="I444" s="326"/>
      <c r="J444" s="326"/>
      <c r="K444" s="326"/>
      <c r="L444" s="326"/>
      <c r="M444" s="326"/>
      <c r="N444" s="326"/>
      <c r="O444" s="326"/>
    </row>
    <row r="445" spans="2:34" ht="15" hidden="1" customHeight="1" x14ac:dyDescent="0.2">
      <c r="B445" s="312"/>
      <c r="C445" s="470" t="s">
        <v>57</v>
      </c>
      <c r="D445" s="618"/>
      <c r="E445" s="619"/>
      <c r="F445" s="619"/>
      <c r="G445" s="620"/>
      <c r="H445" s="312"/>
      <c r="J445" s="470" t="s">
        <v>56</v>
      </c>
      <c r="K445" s="618"/>
      <c r="L445" s="619"/>
      <c r="M445" s="619"/>
      <c r="N445" s="620"/>
      <c r="O445" s="312"/>
    </row>
    <row r="446" spans="2:34" ht="15" hidden="1" customHeight="1" x14ac:dyDescent="0.2">
      <c r="B446" s="312"/>
      <c r="C446" s="329"/>
      <c r="D446" s="329"/>
      <c r="E446" s="329"/>
      <c r="F446" s="329"/>
      <c r="G446" s="329"/>
      <c r="H446" s="329"/>
      <c r="I446" s="329"/>
      <c r="J446" s="338"/>
      <c r="K446" s="329"/>
      <c r="L446" s="329"/>
      <c r="M446" s="329"/>
      <c r="N446" s="329"/>
      <c r="O446" s="312"/>
    </row>
    <row r="447" spans="2:34" ht="20.25" hidden="1" customHeight="1" x14ac:dyDescent="0.2">
      <c r="B447" s="617" t="s">
        <v>716</v>
      </c>
      <c r="C447" s="617"/>
      <c r="D447" s="617"/>
      <c r="E447" s="617"/>
      <c r="F447" s="617"/>
      <c r="G447" s="617"/>
      <c r="H447" s="617"/>
      <c r="I447" s="617"/>
      <c r="J447" s="617"/>
      <c r="K447" s="617"/>
      <c r="L447" s="617"/>
      <c r="M447" s="617"/>
      <c r="N447" s="617"/>
      <c r="O447" s="617"/>
    </row>
    <row r="448" spans="2:34" ht="15" hidden="1" customHeight="1" x14ac:dyDescent="0.2">
      <c r="B448" s="330"/>
      <c r="C448" s="331"/>
      <c r="D448" s="331"/>
      <c r="E448" s="331"/>
      <c r="F448" s="331"/>
      <c r="G448" s="331"/>
      <c r="H448" s="331"/>
      <c r="I448" s="331"/>
      <c r="J448" s="331"/>
      <c r="K448" s="331"/>
      <c r="L448" s="331"/>
      <c r="M448" s="331"/>
      <c r="N448" s="331"/>
      <c r="O448" s="332"/>
    </row>
    <row r="449" spans="2:15" ht="75" hidden="1" customHeight="1" x14ac:dyDescent="0.2">
      <c r="B449" s="14"/>
      <c r="C449" s="601" t="s">
        <v>55</v>
      </c>
      <c r="D449" s="626"/>
      <c r="E449" s="636"/>
      <c r="F449" s="636"/>
      <c r="G449" s="636"/>
      <c r="H449" s="636"/>
      <c r="I449" s="621" t="s">
        <v>54</v>
      </c>
      <c r="J449" s="622"/>
      <c r="K449" s="636"/>
      <c r="L449" s="636"/>
      <c r="M449" s="636"/>
      <c r="N449" s="636"/>
      <c r="O449" s="315"/>
    </row>
    <row r="450" spans="2:15" ht="20.25" hidden="1" customHeight="1" x14ac:dyDescent="0.2">
      <c r="B450" s="324"/>
      <c r="C450" s="601"/>
      <c r="D450" s="601"/>
      <c r="E450" s="338"/>
      <c r="F450" s="338"/>
      <c r="G450" s="338"/>
      <c r="H450" s="338"/>
      <c r="I450" s="623"/>
      <c r="J450" s="623"/>
      <c r="K450" s="338"/>
      <c r="L450" s="338"/>
      <c r="M450" s="338"/>
      <c r="N450" s="338"/>
      <c r="O450" s="315"/>
    </row>
    <row r="451" spans="2:15" ht="15" hidden="1" customHeight="1" x14ac:dyDescent="0.2">
      <c r="B451" s="324"/>
      <c r="C451" s="338"/>
      <c r="D451" s="338"/>
      <c r="E451" s="338"/>
      <c r="F451" s="338"/>
      <c r="G451" s="338"/>
      <c r="H451" s="338"/>
      <c r="I451" s="338"/>
      <c r="J451" s="338"/>
      <c r="K451" s="338"/>
      <c r="L451" s="338"/>
      <c r="M451" s="338"/>
      <c r="N451" s="338"/>
      <c r="O451" s="315"/>
    </row>
    <row r="452" spans="2:15" ht="20.25" hidden="1" customHeight="1" x14ac:dyDescent="0.2">
      <c r="B452" s="617" t="s">
        <v>609</v>
      </c>
      <c r="C452" s="617"/>
      <c r="D452" s="617"/>
      <c r="E452" s="617"/>
      <c r="F452" s="617"/>
      <c r="G452" s="617"/>
      <c r="H452" s="617"/>
      <c r="I452" s="617"/>
      <c r="J452" s="617"/>
      <c r="K452" s="617"/>
      <c r="L452" s="617"/>
      <c r="M452" s="617"/>
      <c r="N452" s="617"/>
      <c r="O452" s="617"/>
    </row>
    <row r="453" spans="2:15" ht="15" hidden="1" customHeight="1" x14ac:dyDescent="0.2">
      <c r="B453" s="312"/>
      <c r="C453" s="312"/>
      <c r="D453" s="312"/>
      <c r="E453" s="312"/>
      <c r="F453" s="312"/>
      <c r="G453" s="312"/>
      <c r="H453" s="312"/>
      <c r="I453" s="312"/>
      <c r="J453" s="312"/>
      <c r="K453" s="312"/>
      <c r="L453" s="312"/>
      <c r="M453" s="312"/>
      <c r="N453" s="312"/>
      <c r="O453" s="312"/>
    </row>
    <row r="454" spans="2:15" ht="15" hidden="1" customHeight="1" x14ac:dyDescent="0.2">
      <c r="B454" s="14"/>
      <c r="C454" s="616" t="s">
        <v>52</v>
      </c>
      <c r="D454" s="616"/>
      <c r="E454" s="616"/>
      <c r="F454" s="616"/>
      <c r="G454" s="478" t="s">
        <v>51</v>
      </c>
      <c r="H454" s="344"/>
      <c r="J454" s="14"/>
      <c r="K454" s="14"/>
      <c r="L454" s="14"/>
      <c r="M454" s="14"/>
      <c r="N454" s="14"/>
      <c r="O454" s="14"/>
    </row>
    <row r="455" spans="2:15" ht="15" hidden="1" customHeight="1" x14ac:dyDescent="0.2">
      <c r="B455" s="328"/>
      <c r="C455" s="331"/>
      <c r="D455" s="331"/>
      <c r="E455" s="331"/>
      <c r="F455" s="331"/>
      <c r="G455" s="331"/>
      <c r="H455" s="331"/>
      <c r="I455" s="331"/>
      <c r="J455" s="331"/>
      <c r="K455" s="331"/>
      <c r="L455" s="331"/>
      <c r="M455" s="331"/>
      <c r="N455" s="331"/>
      <c r="O455" s="331"/>
    </row>
    <row r="456" spans="2:15" ht="20.25" hidden="1" customHeight="1" x14ac:dyDescent="0.2">
      <c r="B456" s="617" t="s">
        <v>715</v>
      </c>
      <c r="C456" s="617"/>
      <c r="D456" s="617"/>
      <c r="E456" s="617"/>
      <c r="F456" s="617"/>
      <c r="G456" s="617"/>
      <c r="H456" s="617"/>
      <c r="I456" s="617"/>
      <c r="J456" s="617"/>
      <c r="K456" s="617"/>
      <c r="L456" s="617"/>
      <c r="M456" s="617"/>
      <c r="N456" s="617"/>
      <c r="O456" s="617"/>
    </row>
    <row r="457" spans="2:15" ht="15" hidden="1" customHeight="1" x14ac:dyDescent="0.2">
      <c r="B457" s="14"/>
      <c r="C457" s="14"/>
      <c r="D457" s="14"/>
      <c r="E457" s="14"/>
      <c r="F457" s="14"/>
      <c r="G457" s="14"/>
      <c r="H457" s="14"/>
      <c r="I457" s="14"/>
      <c r="J457" s="14"/>
      <c r="K457" s="14"/>
      <c r="L457" s="14"/>
      <c r="M457" s="14"/>
      <c r="N457" s="14"/>
      <c r="O457" s="14"/>
    </row>
    <row r="458" spans="2:15" ht="14" hidden="1" x14ac:dyDescent="0.2">
      <c r="B458" s="14"/>
      <c r="C458" s="601" t="s">
        <v>510</v>
      </c>
      <c r="D458" s="601"/>
      <c r="E458" s="416">
        <f>'PRESUPUESTO P.I.C.1-Entidad'!D32</f>
        <v>0</v>
      </c>
      <c r="F458" s="632" t="s">
        <v>482</v>
      </c>
      <c r="G458" s="632"/>
      <c r="H458" s="416">
        <f>'PRESUPUESTO P.I.C.1-Agrupación'!D33</f>
        <v>0</v>
      </c>
      <c r="I458" s="627" t="s">
        <v>483</v>
      </c>
      <c r="J458" s="627"/>
      <c r="K458" s="628"/>
      <c r="L458" s="416">
        <f>'PRESUPUESTO P.I.C.1-Entidad'!D30</f>
        <v>0</v>
      </c>
      <c r="M458" s="354" t="s">
        <v>482</v>
      </c>
      <c r="N458" s="416">
        <f>'PRESUPUESTO P.I.C.1-Agrupación'!D31</f>
        <v>0</v>
      </c>
      <c r="O458" s="14"/>
    </row>
    <row r="459" spans="2:15" ht="15" hidden="1" customHeight="1" x14ac:dyDescent="0.2">
      <c r="B459" s="14"/>
      <c r="C459" s="315"/>
      <c r="D459" s="315"/>
      <c r="E459" s="14"/>
      <c r="F459" s="14"/>
      <c r="G459" s="14"/>
      <c r="H459" s="14"/>
      <c r="I459" s="14"/>
      <c r="J459" s="14"/>
      <c r="K459" s="14"/>
      <c r="L459" s="14"/>
      <c r="M459" s="14"/>
      <c r="N459" s="14"/>
      <c r="O459" s="14"/>
    </row>
    <row r="460" spans="2:15" ht="15" hidden="1" customHeight="1" x14ac:dyDescent="0.2">
      <c r="B460" s="14"/>
      <c r="C460" s="595" t="s">
        <v>517</v>
      </c>
      <c r="D460" s="601"/>
      <c r="E460" s="416">
        <f>'PRESUPUESTO P.I.C.1-Entidad'!D31</f>
        <v>0</v>
      </c>
      <c r="F460" s="632" t="s">
        <v>482</v>
      </c>
      <c r="G460" s="632"/>
      <c r="H460" s="416">
        <f>'PRESUPUESTO P.I.C.1-Agrupación'!D32</f>
        <v>0</v>
      </c>
      <c r="I460" s="14"/>
      <c r="J460" s="14"/>
      <c r="K460" s="14"/>
      <c r="L460" s="14"/>
      <c r="M460" s="14"/>
      <c r="N460" s="14"/>
      <c r="O460" s="14"/>
    </row>
    <row r="461" spans="2:15" ht="18.75" hidden="1" customHeight="1" x14ac:dyDescent="0.2">
      <c r="B461" s="14"/>
      <c r="C461" s="340"/>
      <c r="D461" s="14"/>
      <c r="E461" s="14"/>
      <c r="F461" s="14"/>
      <c r="G461" s="14"/>
      <c r="H461" s="14"/>
      <c r="I461" s="14"/>
      <c r="J461" s="14"/>
      <c r="K461" s="14"/>
      <c r="L461" s="14"/>
      <c r="M461" s="14"/>
      <c r="N461" s="14"/>
      <c r="O461" s="14"/>
    </row>
    <row r="462" spans="2:15" ht="15" hidden="1" customHeight="1" x14ac:dyDescent="0.2">
      <c r="B462" s="14"/>
      <c r="C462" s="637" t="s">
        <v>1004</v>
      </c>
      <c r="D462" s="637"/>
      <c r="E462" s="637"/>
      <c r="F462" s="637"/>
      <c r="G462" s="637"/>
      <c r="H462" s="637"/>
      <c r="I462" s="637"/>
      <c r="J462" s="637"/>
      <c r="K462" s="637"/>
      <c r="L462" s="637"/>
      <c r="M462" s="637"/>
      <c r="N462" s="14"/>
      <c r="O462" s="14"/>
    </row>
    <row r="463" spans="2:15" ht="15" hidden="1" customHeight="1" x14ac:dyDescent="0.2">
      <c r="B463" s="14"/>
      <c r="C463" s="337"/>
      <c r="D463" s="337"/>
      <c r="E463" s="337"/>
      <c r="F463" s="337"/>
      <c r="G463" s="337"/>
      <c r="H463" s="337"/>
      <c r="I463" s="337"/>
      <c r="J463" s="337"/>
      <c r="K463" s="337"/>
      <c r="L463" s="337"/>
      <c r="M463" s="337"/>
      <c r="N463" s="14"/>
      <c r="O463" s="14"/>
    </row>
    <row r="464" spans="2:15" ht="31.5" hidden="1" customHeight="1" x14ac:dyDescent="0.2">
      <c r="B464" s="615" t="s">
        <v>74</v>
      </c>
      <c r="C464" s="615"/>
      <c r="D464" s="615"/>
      <c r="E464" s="615"/>
      <c r="F464" s="615"/>
      <c r="G464" s="615"/>
      <c r="H464" s="615"/>
      <c r="I464" s="615"/>
      <c r="J464" s="615"/>
      <c r="K464" s="615"/>
      <c r="L464" s="615"/>
      <c r="M464" s="615"/>
      <c r="N464" s="615"/>
      <c r="O464" s="615"/>
    </row>
    <row r="465" spans="2:34" ht="15" hidden="1" customHeight="1" x14ac:dyDescent="0.2">
      <c r="B465" s="339"/>
      <c r="C465" s="339"/>
      <c r="D465" s="339"/>
      <c r="E465" s="339"/>
      <c r="F465" s="339"/>
      <c r="G465" s="339"/>
      <c r="H465" s="339"/>
      <c r="I465" s="339"/>
      <c r="J465" s="339"/>
      <c r="K465" s="339"/>
      <c r="L465" s="339"/>
      <c r="M465" s="339"/>
      <c r="N465" s="339"/>
      <c r="O465" s="339"/>
    </row>
    <row r="466" spans="2:34" ht="26.25" hidden="1" customHeight="1" x14ac:dyDescent="0.2">
      <c r="B466" s="14"/>
      <c r="C466" s="634" t="s">
        <v>538</v>
      </c>
      <c r="D466" s="634"/>
      <c r="E466" s="635"/>
      <c r="F466" s="629"/>
      <c r="G466" s="630"/>
      <c r="H466" s="630"/>
      <c r="I466" s="630"/>
      <c r="J466" s="630"/>
      <c r="K466" s="630"/>
      <c r="L466" s="630"/>
      <c r="M466" s="630"/>
      <c r="N466" s="631"/>
      <c r="O466" s="14"/>
    </row>
    <row r="467" spans="2:34" ht="15" hidden="1" customHeight="1" x14ac:dyDescent="0.2">
      <c r="B467" s="14"/>
      <c r="C467" s="339"/>
      <c r="D467" s="339"/>
      <c r="E467" s="339"/>
      <c r="F467" s="339"/>
      <c r="G467" s="339"/>
      <c r="H467" s="339"/>
      <c r="I467" s="339"/>
      <c r="J467" s="339"/>
      <c r="K467" s="339"/>
      <c r="L467" s="339"/>
      <c r="M467" s="339"/>
      <c r="N467" s="339"/>
      <c r="O467" s="14"/>
    </row>
    <row r="468" spans="2:34" ht="60" hidden="1" customHeight="1" x14ac:dyDescent="0.2">
      <c r="B468" s="14"/>
      <c r="C468" s="601" t="s">
        <v>553</v>
      </c>
      <c r="D468" s="601"/>
      <c r="E468" s="626"/>
      <c r="F468" s="629"/>
      <c r="G468" s="630"/>
      <c r="H468" s="630"/>
      <c r="I468" s="630"/>
      <c r="J468" s="630"/>
      <c r="K468" s="630"/>
      <c r="L468" s="630"/>
      <c r="M468" s="630"/>
      <c r="N468" s="631"/>
      <c r="O468" s="14"/>
    </row>
    <row r="469" spans="2:34" ht="15" hidden="1" customHeight="1" x14ac:dyDescent="0.2">
      <c r="B469" s="14"/>
      <c r="C469" s="14"/>
      <c r="D469" s="14"/>
      <c r="E469" s="14"/>
      <c r="F469" s="14"/>
      <c r="G469" s="14"/>
      <c r="H469" s="14"/>
      <c r="I469" s="14"/>
      <c r="J469" s="14"/>
      <c r="K469" s="14"/>
      <c r="L469" s="14"/>
      <c r="M469" s="14"/>
      <c r="N469" s="14"/>
      <c r="O469" s="14"/>
    </row>
    <row r="470" spans="2:34" ht="32.25" hidden="1" customHeight="1" x14ac:dyDescent="0.2">
      <c r="B470" s="14"/>
      <c r="C470" s="601" t="s">
        <v>554</v>
      </c>
      <c r="D470" s="601"/>
      <c r="E470" s="626"/>
      <c r="F470" s="629"/>
      <c r="G470" s="630"/>
      <c r="H470" s="630"/>
      <c r="I470" s="630"/>
      <c r="J470" s="630"/>
      <c r="K470" s="630"/>
      <c r="L470" s="630"/>
      <c r="M470" s="630"/>
      <c r="N470" s="631"/>
      <c r="O470" s="14"/>
    </row>
    <row r="471" spans="2:34" ht="15" hidden="1" customHeight="1" x14ac:dyDescent="0.2">
      <c r="B471" s="14"/>
      <c r="C471" s="14"/>
      <c r="D471" s="14"/>
      <c r="E471" s="14"/>
      <c r="F471" s="14"/>
      <c r="G471" s="14"/>
      <c r="H471" s="14"/>
      <c r="I471" s="14"/>
      <c r="J471" s="14"/>
      <c r="K471" s="14"/>
      <c r="L471" s="14"/>
      <c r="M471" s="14"/>
      <c r="N471" s="14"/>
      <c r="O471" s="14"/>
    </row>
    <row r="472" spans="2:34" ht="21.75" hidden="1" customHeight="1" x14ac:dyDescent="0.2">
      <c r="B472" s="14"/>
      <c r="C472" s="601" t="s">
        <v>555</v>
      </c>
      <c r="D472" s="601"/>
      <c r="E472" s="626"/>
      <c r="F472" s="629"/>
      <c r="G472" s="630"/>
      <c r="H472" s="630"/>
      <c r="I472" s="630"/>
      <c r="J472" s="630"/>
      <c r="K472" s="630"/>
      <c r="L472" s="630"/>
      <c r="M472" s="630"/>
      <c r="N472" s="631"/>
      <c r="O472" s="14"/>
    </row>
    <row r="473" spans="2:34" ht="15" hidden="1" customHeight="1" x14ac:dyDescent="0.2">
      <c r="B473" s="14"/>
      <c r="C473" s="14"/>
      <c r="D473" s="14"/>
      <c r="E473" s="14"/>
      <c r="F473" s="14"/>
      <c r="G473" s="14"/>
      <c r="H473" s="14"/>
      <c r="I473" s="14"/>
      <c r="J473" s="14"/>
      <c r="K473" s="14"/>
      <c r="L473" s="14"/>
      <c r="M473" s="14"/>
      <c r="N473" s="14"/>
      <c r="O473" s="14"/>
    </row>
    <row r="474" spans="2:34" ht="22.5" hidden="1" customHeight="1" x14ac:dyDescent="0.2">
      <c r="B474" s="14"/>
      <c r="C474" s="601" t="s">
        <v>556</v>
      </c>
      <c r="D474" s="601"/>
      <c r="E474" s="626"/>
      <c r="F474" s="629"/>
      <c r="G474" s="630"/>
      <c r="H474" s="630"/>
      <c r="I474" s="630"/>
      <c r="J474" s="630"/>
      <c r="K474" s="630"/>
      <c r="L474" s="630"/>
      <c r="M474" s="630"/>
      <c r="N474" s="631"/>
      <c r="O474" s="14"/>
    </row>
    <row r="475" spans="2:34" ht="15" hidden="1" customHeight="1" x14ac:dyDescent="0.2">
      <c r="B475" s="14"/>
      <c r="C475" s="14"/>
      <c r="D475" s="14"/>
      <c r="E475" s="14"/>
      <c r="F475" s="324"/>
      <c r="G475" s="14"/>
      <c r="H475" s="14"/>
      <c r="I475" s="14"/>
      <c r="J475" s="14"/>
      <c r="K475" s="14"/>
      <c r="L475" s="14"/>
      <c r="M475" s="14"/>
      <c r="N475" s="14"/>
      <c r="O475" s="14"/>
    </row>
    <row r="476" spans="2:34" ht="20.25" hidden="1" customHeight="1" x14ac:dyDescent="0.2">
      <c r="B476" s="617" t="s">
        <v>67</v>
      </c>
      <c r="C476" s="617"/>
      <c r="D476" s="617"/>
      <c r="E476" s="617"/>
      <c r="F476" s="617"/>
      <c r="G476" s="617"/>
      <c r="H476" s="617"/>
      <c r="I476" s="617"/>
      <c r="J476" s="617"/>
      <c r="K476" s="617"/>
      <c r="L476" s="617"/>
      <c r="M476" s="617"/>
      <c r="N476" s="617"/>
      <c r="O476" s="617"/>
    </row>
    <row r="477" spans="2:34" ht="15" hidden="1" customHeight="1" x14ac:dyDescent="0.2">
      <c r="B477" s="14"/>
      <c r="C477" s="14"/>
      <c r="D477" s="14"/>
      <c r="E477" s="14"/>
      <c r="F477" s="14"/>
      <c r="G477" s="14"/>
      <c r="H477" s="14"/>
      <c r="I477" s="14"/>
      <c r="J477" s="14"/>
      <c r="K477" s="14"/>
      <c r="L477" s="14"/>
      <c r="M477" s="14"/>
      <c r="N477" s="14"/>
      <c r="O477" s="14"/>
    </row>
    <row r="478" spans="2:34" ht="34.5" hidden="1" customHeight="1" x14ac:dyDescent="0.2">
      <c r="B478" s="14"/>
      <c r="C478" s="624" t="s">
        <v>66</v>
      </c>
      <c r="D478" s="624"/>
      <c r="E478" s="624"/>
      <c r="F478" s="624"/>
      <c r="G478" s="624"/>
      <c r="H478" s="624"/>
      <c r="I478" s="624"/>
      <c r="J478" s="624"/>
      <c r="K478" s="624"/>
      <c r="L478" s="624"/>
      <c r="M478" s="624"/>
      <c r="N478" s="624"/>
      <c r="O478" s="14"/>
      <c r="AH478" s="298" t="b">
        <v>0</v>
      </c>
    </row>
    <row r="479" spans="2:34" ht="36.75" hidden="1" customHeight="1" x14ac:dyDescent="0.2">
      <c r="B479" s="14"/>
      <c r="C479" s="624" t="s">
        <v>65</v>
      </c>
      <c r="D479" s="624"/>
      <c r="E479" s="624"/>
      <c r="F479" s="624"/>
      <c r="G479" s="624"/>
      <c r="H479" s="624"/>
      <c r="I479" s="624"/>
      <c r="J479" s="624"/>
      <c r="K479" s="624"/>
      <c r="L479" s="624"/>
      <c r="M479" s="624"/>
      <c r="N479" s="624"/>
      <c r="O479" s="14"/>
      <c r="AH479" s="298" t="b">
        <v>0</v>
      </c>
    </row>
    <row r="480" spans="2:34" ht="24.75" hidden="1" customHeight="1" x14ac:dyDescent="0.2">
      <c r="B480" s="14"/>
      <c r="C480" s="638" t="s">
        <v>64</v>
      </c>
      <c r="D480" s="638"/>
      <c r="E480" s="638"/>
      <c r="F480" s="638"/>
      <c r="G480" s="638"/>
      <c r="H480" s="638"/>
      <c r="I480" s="638"/>
      <c r="J480" s="638"/>
      <c r="K480" s="638"/>
      <c r="L480" s="638"/>
      <c r="M480" s="638"/>
      <c r="N480" s="638"/>
      <c r="O480" s="14"/>
      <c r="AH480" s="298" t="b">
        <v>0</v>
      </c>
    </row>
    <row r="481" spans="2:34" ht="30" hidden="1" customHeight="1" x14ac:dyDescent="0.2">
      <c r="B481" s="14"/>
      <c r="C481" s="624" t="s">
        <v>63</v>
      </c>
      <c r="D481" s="624"/>
      <c r="E481" s="624"/>
      <c r="F481" s="624"/>
      <c r="G481" s="624"/>
      <c r="H481" s="624"/>
      <c r="I481" s="624"/>
      <c r="J481" s="624"/>
      <c r="K481" s="624"/>
      <c r="L481" s="624"/>
      <c r="M481" s="624"/>
      <c r="N481" s="624"/>
      <c r="O481" s="14"/>
      <c r="AH481" s="298" t="b">
        <v>0</v>
      </c>
    </row>
    <row r="482" spans="2:34" ht="27" hidden="1" customHeight="1" x14ac:dyDescent="0.2">
      <c r="B482" s="14"/>
      <c r="C482" s="624" t="s">
        <v>62</v>
      </c>
      <c r="D482" s="624"/>
      <c r="E482" s="624"/>
      <c r="F482" s="624"/>
      <c r="G482" s="624"/>
      <c r="H482" s="624"/>
      <c r="I482" s="624"/>
      <c r="J482" s="624"/>
      <c r="K482" s="624"/>
      <c r="L482" s="624"/>
      <c r="M482" s="624"/>
      <c r="N482" s="624"/>
      <c r="O482" s="14"/>
      <c r="AH482" s="298" t="b">
        <v>0</v>
      </c>
    </row>
    <row r="483" spans="2:34" ht="29.25" hidden="1" customHeight="1" x14ac:dyDescent="0.2">
      <c r="B483" s="14"/>
      <c r="C483" s="624" t="s">
        <v>61</v>
      </c>
      <c r="D483" s="624"/>
      <c r="E483" s="624"/>
      <c r="F483" s="624"/>
      <c r="G483" s="624"/>
      <c r="H483" s="624"/>
      <c r="I483" s="624"/>
      <c r="J483" s="624"/>
      <c r="K483" s="624"/>
      <c r="L483" s="624"/>
      <c r="M483" s="624"/>
      <c r="N483" s="624"/>
      <c r="O483" s="14"/>
      <c r="AH483" s="298" t="b">
        <v>0</v>
      </c>
    </row>
    <row r="484" spans="2:34" ht="25.5" hidden="1" customHeight="1" x14ac:dyDescent="0.2">
      <c r="B484" s="14"/>
      <c r="C484" s="624" t="s">
        <v>60</v>
      </c>
      <c r="D484" s="624"/>
      <c r="E484" s="624"/>
      <c r="F484" s="624"/>
      <c r="G484" s="624"/>
      <c r="H484" s="624"/>
      <c r="I484" s="624"/>
      <c r="J484" s="624"/>
      <c r="K484" s="624"/>
      <c r="L484" s="624"/>
      <c r="M484" s="624"/>
      <c r="N484" s="624"/>
      <c r="O484" s="14"/>
      <c r="AH484" s="298" t="b">
        <v>0</v>
      </c>
    </row>
    <row r="485" spans="2:34" ht="36.75" hidden="1" customHeight="1" x14ac:dyDescent="0.2">
      <c r="B485" s="14"/>
      <c r="C485" s="624" t="s">
        <v>59</v>
      </c>
      <c r="D485" s="624"/>
      <c r="E485" s="624"/>
      <c r="F485" s="624"/>
      <c r="G485" s="624"/>
      <c r="H485" s="624"/>
      <c r="I485" s="624"/>
      <c r="J485" s="624"/>
      <c r="K485" s="624"/>
      <c r="L485" s="624"/>
      <c r="M485" s="624"/>
      <c r="N485" s="624"/>
      <c r="O485" s="14"/>
      <c r="AH485" s="298" t="b">
        <v>0</v>
      </c>
    </row>
    <row r="486" spans="2:34" ht="29.25" hidden="1" customHeight="1" x14ac:dyDescent="0.2">
      <c r="B486" s="14"/>
      <c r="C486" s="624" t="s">
        <v>58</v>
      </c>
      <c r="D486" s="624"/>
      <c r="E486" s="624"/>
      <c r="F486" s="624"/>
      <c r="G486" s="624"/>
      <c r="H486" s="624"/>
      <c r="I486" s="624"/>
      <c r="J486" s="624"/>
      <c r="K486" s="624"/>
      <c r="L486" s="624"/>
      <c r="M486" s="624"/>
      <c r="N486" s="624"/>
      <c r="O486" s="14"/>
      <c r="AH486" s="298" t="b">
        <v>0</v>
      </c>
    </row>
    <row r="487" spans="2:34" ht="15" hidden="1" customHeight="1" x14ac:dyDescent="0.2">
      <c r="B487" s="14"/>
      <c r="C487" s="14"/>
      <c r="D487" s="14"/>
      <c r="E487" s="14"/>
      <c r="F487" s="14"/>
      <c r="G487" s="14"/>
      <c r="H487" s="14"/>
      <c r="I487" s="14"/>
      <c r="J487" s="14"/>
      <c r="K487" s="14"/>
      <c r="L487" s="14"/>
      <c r="M487" s="14"/>
      <c r="N487" s="14"/>
      <c r="O487" s="14"/>
    </row>
    <row r="488" spans="2:34" ht="20.25" hidden="1" customHeight="1" x14ac:dyDescent="0.2">
      <c r="B488" s="617" t="s">
        <v>504</v>
      </c>
      <c r="C488" s="617"/>
      <c r="D488" s="617"/>
      <c r="E488" s="617"/>
      <c r="F488" s="617"/>
      <c r="G488" s="617"/>
      <c r="H488" s="617"/>
      <c r="I488" s="617"/>
      <c r="J488" s="617"/>
      <c r="K488" s="617"/>
      <c r="L488" s="617"/>
      <c r="M488" s="617"/>
      <c r="N488" s="617"/>
      <c r="O488" s="617"/>
    </row>
    <row r="489" spans="2:34" ht="15" hidden="1" customHeight="1" x14ac:dyDescent="0.2">
      <c r="B489" s="326"/>
      <c r="C489" s="326"/>
      <c r="D489" s="326"/>
      <c r="E489" s="326"/>
      <c r="F489" s="326"/>
      <c r="G489" s="326"/>
      <c r="H489" s="326"/>
      <c r="I489" s="326"/>
      <c r="J489" s="326"/>
      <c r="K489" s="326"/>
      <c r="L489" s="326"/>
      <c r="M489" s="326"/>
      <c r="N489" s="326"/>
      <c r="O489" s="326"/>
    </row>
    <row r="490" spans="2:34" ht="15" hidden="1" customHeight="1" x14ac:dyDescent="0.2">
      <c r="B490" s="327"/>
      <c r="C490" s="470" t="s">
        <v>57</v>
      </c>
      <c r="D490" s="618"/>
      <c r="E490" s="619"/>
      <c r="F490" s="619"/>
      <c r="G490" s="620"/>
      <c r="H490" s="328"/>
      <c r="J490" s="470" t="s">
        <v>56</v>
      </c>
      <c r="K490" s="618"/>
      <c r="L490" s="619"/>
      <c r="M490" s="619"/>
      <c r="N490" s="620"/>
      <c r="O490" s="327"/>
    </row>
    <row r="491" spans="2:34" ht="15" hidden="1" customHeight="1" x14ac:dyDescent="0.2">
      <c r="B491" s="14"/>
      <c r="C491" s="328"/>
      <c r="D491" s="328"/>
      <c r="E491" s="328"/>
      <c r="F491" s="328"/>
      <c r="G491" s="328"/>
      <c r="H491" s="328"/>
      <c r="I491" s="328"/>
      <c r="J491" s="328"/>
      <c r="K491" s="328"/>
      <c r="L491" s="328"/>
      <c r="M491" s="328"/>
      <c r="N491" s="328"/>
      <c r="O491" s="14"/>
    </row>
    <row r="492" spans="2:34" ht="20.25" hidden="1" customHeight="1" x14ac:dyDescent="0.2">
      <c r="B492" s="617" t="s">
        <v>505</v>
      </c>
      <c r="C492" s="617"/>
      <c r="D492" s="617"/>
      <c r="E492" s="617"/>
      <c r="F492" s="617"/>
      <c r="G492" s="617"/>
      <c r="H492" s="617"/>
      <c r="I492" s="617"/>
      <c r="J492" s="617"/>
      <c r="K492" s="617"/>
      <c r="L492" s="617"/>
      <c r="M492" s="617"/>
      <c r="N492" s="617"/>
      <c r="O492" s="617"/>
    </row>
    <row r="493" spans="2:34" ht="15" hidden="1" customHeight="1" x14ac:dyDescent="0.2">
      <c r="B493" s="326"/>
      <c r="C493" s="326"/>
      <c r="D493" s="326"/>
      <c r="E493" s="326"/>
      <c r="F493" s="326"/>
      <c r="G493" s="326"/>
      <c r="H493" s="326"/>
      <c r="I493" s="326"/>
      <c r="J493" s="326"/>
      <c r="K493" s="326"/>
      <c r="L493" s="326"/>
      <c r="M493" s="326"/>
      <c r="N493" s="326"/>
      <c r="O493" s="326"/>
    </row>
    <row r="494" spans="2:34" ht="15" hidden="1" customHeight="1" x14ac:dyDescent="0.2">
      <c r="B494" s="312"/>
      <c r="C494" s="470" t="s">
        <v>57</v>
      </c>
      <c r="D494" s="618"/>
      <c r="E494" s="619"/>
      <c r="F494" s="619"/>
      <c r="G494" s="620"/>
      <c r="H494" s="312"/>
      <c r="J494" s="470" t="s">
        <v>56</v>
      </c>
      <c r="K494" s="618"/>
      <c r="L494" s="619"/>
      <c r="M494" s="619"/>
      <c r="N494" s="620"/>
      <c r="O494" s="312"/>
    </row>
    <row r="495" spans="2:34" ht="15" hidden="1" customHeight="1" x14ac:dyDescent="0.2">
      <c r="B495" s="312"/>
      <c r="C495" s="329"/>
      <c r="D495" s="329"/>
      <c r="E495" s="329"/>
      <c r="F495" s="329"/>
      <c r="G495" s="329"/>
      <c r="H495" s="329"/>
      <c r="I495" s="329"/>
      <c r="J495" s="329"/>
      <c r="K495" s="329"/>
      <c r="L495" s="329"/>
      <c r="M495" s="329"/>
      <c r="N495" s="329"/>
      <c r="O495" s="312"/>
    </row>
    <row r="496" spans="2:34" ht="20.25" hidden="1" customHeight="1" x14ac:dyDescent="0.2">
      <c r="B496" s="617" t="s">
        <v>716</v>
      </c>
      <c r="C496" s="617"/>
      <c r="D496" s="617"/>
      <c r="E496" s="617"/>
      <c r="F496" s="617"/>
      <c r="G496" s="617"/>
      <c r="H496" s="617"/>
      <c r="I496" s="617"/>
      <c r="J496" s="617"/>
      <c r="K496" s="617"/>
      <c r="L496" s="617"/>
      <c r="M496" s="617"/>
      <c r="N496" s="617"/>
      <c r="O496" s="617"/>
    </row>
    <row r="497" spans="2:15" ht="15" hidden="1" customHeight="1" x14ac:dyDescent="0.2">
      <c r="B497" s="330"/>
      <c r="C497" s="331"/>
      <c r="D497" s="331"/>
      <c r="E497" s="331"/>
      <c r="F497" s="331"/>
      <c r="G497" s="331"/>
      <c r="H497" s="331"/>
      <c r="I497" s="331"/>
      <c r="J497" s="331"/>
      <c r="K497" s="331"/>
      <c r="L497" s="331"/>
      <c r="M497" s="331"/>
      <c r="N497" s="331"/>
      <c r="O497" s="332"/>
    </row>
    <row r="498" spans="2:15" ht="75" hidden="1" customHeight="1" x14ac:dyDescent="0.2">
      <c r="B498" s="14"/>
      <c r="C498" s="601" t="s">
        <v>55</v>
      </c>
      <c r="D498" s="626"/>
      <c r="E498" s="625"/>
      <c r="F498" s="625"/>
      <c r="G498" s="625"/>
      <c r="H498" s="625"/>
      <c r="I498" s="621" t="s">
        <v>54</v>
      </c>
      <c r="J498" s="622"/>
      <c r="K498" s="625"/>
      <c r="L498" s="625"/>
      <c r="M498" s="625"/>
      <c r="N498" s="625"/>
      <c r="O498" s="315"/>
    </row>
    <row r="499" spans="2:15" ht="14.25" hidden="1" customHeight="1" x14ac:dyDescent="0.2">
      <c r="B499" s="324"/>
      <c r="C499" s="601"/>
      <c r="D499" s="601"/>
      <c r="E499" s="338"/>
      <c r="F499" s="338"/>
      <c r="G499" s="338"/>
      <c r="H499" s="338"/>
      <c r="I499" s="623"/>
      <c r="J499" s="623"/>
      <c r="K499" s="338"/>
      <c r="L499" s="338"/>
      <c r="M499" s="338"/>
      <c r="N499" s="338"/>
      <c r="O499" s="315"/>
    </row>
    <row r="500" spans="2:15" ht="15" hidden="1" customHeight="1" x14ac:dyDescent="0.2">
      <c r="B500" s="324"/>
      <c r="C500" s="338"/>
      <c r="D500" s="338"/>
      <c r="E500" s="338"/>
      <c r="F500" s="338"/>
      <c r="G500" s="338"/>
      <c r="H500" s="338"/>
      <c r="I500" s="338"/>
      <c r="J500" s="338"/>
      <c r="K500" s="338"/>
      <c r="L500" s="338"/>
      <c r="M500" s="338"/>
      <c r="N500" s="338"/>
      <c r="O500" s="315"/>
    </row>
    <row r="501" spans="2:15" ht="20.25" hidden="1" customHeight="1" x14ac:dyDescent="0.2">
      <c r="B501" s="617" t="s">
        <v>53</v>
      </c>
      <c r="C501" s="617"/>
      <c r="D501" s="617"/>
      <c r="E501" s="617"/>
      <c r="F501" s="617"/>
      <c r="G501" s="617"/>
      <c r="H501" s="617"/>
      <c r="I501" s="617"/>
      <c r="J501" s="617"/>
      <c r="K501" s="617"/>
      <c r="L501" s="617"/>
      <c r="M501" s="617"/>
      <c r="N501" s="617"/>
      <c r="O501" s="617"/>
    </row>
    <row r="502" spans="2:15" ht="15" hidden="1" customHeight="1" x14ac:dyDescent="0.2">
      <c r="B502" s="312"/>
      <c r="C502" s="312"/>
      <c r="D502" s="312"/>
      <c r="E502" s="312"/>
      <c r="F502" s="312"/>
      <c r="G502" s="312"/>
      <c r="H502" s="312"/>
      <c r="I502" s="312"/>
      <c r="J502" s="312"/>
      <c r="K502" s="312"/>
      <c r="L502" s="312"/>
      <c r="M502" s="312"/>
      <c r="N502" s="312"/>
      <c r="O502" s="312"/>
    </row>
    <row r="503" spans="2:15" ht="15" hidden="1" customHeight="1" x14ac:dyDescent="0.2">
      <c r="B503" s="14"/>
      <c r="C503" s="616" t="s">
        <v>52</v>
      </c>
      <c r="D503" s="616"/>
      <c r="E503" s="616"/>
      <c r="F503" s="616"/>
      <c r="G503" s="478" t="s">
        <v>51</v>
      </c>
      <c r="H503" s="344"/>
      <c r="J503" s="14"/>
      <c r="K503" s="14"/>
      <c r="L503" s="14"/>
      <c r="M503" s="14"/>
      <c r="N503" s="14"/>
      <c r="O503" s="14"/>
    </row>
    <row r="504" spans="2:15" ht="15" hidden="1" customHeight="1" x14ac:dyDescent="0.2">
      <c r="B504" s="328"/>
      <c r="C504" s="331"/>
      <c r="D504" s="331"/>
      <c r="E504" s="331"/>
      <c r="F504" s="331"/>
      <c r="G504" s="331"/>
      <c r="H504" s="331"/>
      <c r="I504" s="331"/>
      <c r="J504" s="331"/>
      <c r="K504" s="331"/>
      <c r="L504" s="331"/>
      <c r="M504" s="331"/>
      <c r="N504" s="331"/>
      <c r="O504" s="331"/>
    </row>
    <row r="505" spans="2:15" ht="20.25" hidden="1" customHeight="1" x14ac:dyDescent="0.2">
      <c r="B505" s="617" t="s">
        <v>715</v>
      </c>
      <c r="C505" s="617"/>
      <c r="D505" s="617"/>
      <c r="E505" s="617"/>
      <c r="F505" s="617"/>
      <c r="G505" s="617"/>
      <c r="H505" s="617"/>
      <c r="I505" s="617"/>
      <c r="J505" s="617"/>
      <c r="K505" s="617"/>
      <c r="L505" s="617"/>
      <c r="M505" s="617"/>
      <c r="N505" s="617"/>
      <c r="O505" s="617"/>
    </row>
    <row r="506" spans="2:15" ht="15" hidden="1" customHeight="1" x14ac:dyDescent="0.2">
      <c r="B506" s="14"/>
      <c r="C506" s="14"/>
      <c r="D506" s="14"/>
      <c r="E506" s="14"/>
      <c r="F506" s="14"/>
      <c r="G506" s="14"/>
      <c r="H506" s="413"/>
      <c r="I506" s="14"/>
      <c r="J506" s="14"/>
      <c r="K506" s="14"/>
      <c r="L506" s="14"/>
      <c r="M506" s="14"/>
      <c r="N506" s="14"/>
      <c r="O506" s="14"/>
    </row>
    <row r="507" spans="2:15" ht="14" hidden="1" x14ac:dyDescent="0.2">
      <c r="B507" s="14"/>
      <c r="C507" s="601" t="s">
        <v>516</v>
      </c>
      <c r="D507" s="601"/>
      <c r="E507" s="416">
        <f>'PRESUPUESTO P.I.C.2-Entidad'!D32</f>
        <v>0</v>
      </c>
      <c r="F507" s="632" t="s">
        <v>482</v>
      </c>
      <c r="G507" s="632"/>
      <c r="H507" s="416">
        <f>'PRESUPUESTO P.I.C.2-Agrupación'!D33</f>
        <v>0</v>
      </c>
      <c r="I507" s="627" t="s">
        <v>483</v>
      </c>
      <c r="J507" s="627"/>
      <c r="K507" s="628"/>
      <c r="L507" s="416">
        <f>'PRESUPUESTO P.I.C.2-Entidad'!D30</f>
        <v>0</v>
      </c>
      <c r="M507" s="354" t="s">
        <v>482</v>
      </c>
      <c r="N507" s="416">
        <f>'PRESUPUESTO P.I.C.2-Agrupación'!D31</f>
        <v>0</v>
      </c>
      <c r="O507" s="14"/>
    </row>
    <row r="508" spans="2:15" ht="15" hidden="1" customHeight="1" x14ac:dyDescent="0.2">
      <c r="B508" s="14"/>
      <c r="C508" s="315"/>
      <c r="D508" s="315"/>
      <c r="E508" s="14"/>
      <c r="F508" s="14"/>
      <c r="G508" s="14"/>
      <c r="H508" s="14"/>
      <c r="I508" s="14"/>
      <c r="J508" s="14"/>
      <c r="K508" s="14"/>
      <c r="L508" s="14"/>
      <c r="M508" s="14"/>
      <c r="N508" s="14"/>
      <c r="O508" s="14"/>
    </row>
    <row r="509" spans="2:15" ht="15" hidden="1" customHeight="1" x14ac:dyDescent="0.2">
      <c r="B509" s="14"/>
      <c r="C509" s="595" t="s">
        <v>517</v>
      </c>
      <c r="D509" s="601"/>
      <c r="E509" s="416">
        <f>'PRESUPUESTO P.I.C.2-Entidad'!D31</f>
        <v>0</v>
      </c>
      <c r="F509" s="632" t="s">
        <v>482</v>
      </c>
      <c r="G509" s="632"/>
      <c r="H509" s="416">
        <f>'PRESUPUESTO P.I.C.2-Agrupación'!D32</f>
        <v>0</v>
      </c>
      <c r="I509" s="14"/>
      <c r="J509" s="14"/>
      <c r="K509" s="14"/>
      <c r="L509" s="14"/>
      <c r="M509" s="14"/>
      <c r="N509" s="14"/>
      <c r="O509" s="14"/>
    </row>
    <row r="510" spans="2:15" ht="15" hidden="1" customHeight="1" x14ac:dyDescent="0.2">
      <c r="B510" s="14"/>
      <c r="C510" s="6"/>
      <c r="D510" s="6"/>
      <c r="E510" s="14"/>
      <c r="F510" s="14"/>
      <c r="G510" s="14"/>
      <c r="H510" s="14"/>
      <c r="I510" s="14"/>
      <c r="J510" s="14"/>
      <c r="K510" s="14"/>
      <c r="L510" s="14"/>
      <c r="M510" s="14"/>
      <c r="N510" s="14"/>
      <c r="O510" s="14"/>
    </row>
    <row r="511" spans="2:15" ht="15" hidden="1" customHeight="1" x14ac:dyDescent="0.2">
      <c r="B511" s="14"/>
      <c r="C511" s="637" t="s">
        <v>1004</v>
      </c>
      <c r="D511" s="637"/>
      <c r="E511" s="637"/>
      <c r="F511" s="637"/>
      <c r="G511" s="637"/>
      <c r="H511" s="637"/>
      <c r="I511" s="637"/>
      <c r="J511" s="637"/>
      <c r="K511" s="637"/>
      <c r="L511" s="637"/>
      <c r="M511" s="637"/>
      <c r="N511" s="14"/>
      <c r="O511" s="14"/>
    </row>
    <row r="512" spans="2:15" ht="15" hidden="1" customHeight="1" x14ac:dyDescent="0.2">
      <c r="B512" s="14"/>
      <c r="C512" s="337"/>
      <c r="D512" s="337"/>
      <c r="E512" s="337"/>
      <c r="F512" s="337"/>
      <c r="G512" s="337"/>
      <c r="H512" s="337"/>
      <c r="I512" s="337"/>
      <c r="J512" s="337"/>
      <c r="K512" s="337"/>
      <c r="L512" s="337"/>
      <c r="M512" s="337"/>
      <c r="N512" s="14"/>
      <c r="O512" s="14"/>
    </row>
    <row r="513" spans="2:15" ht="35" hidden="1" customHeight="1" x14ac:dyDescent="0.2">
      <c r="B513" s="633" t="s">
        <v>72</v>
      </c>
      <c r="C513" s="633"/>
      <c r="D513" s="633"/>
      <c r="E513" s="633"/>
      <c r="F513" s="633"/>
      <c r="G513" s="633"/>
      <c r="H513" s="633"/>
      <c r="I513" s="633"/>
      <c r="J513" s="633"/>
      <c r="K513" s="633"/>
      <c r="L513" s="633"/>
      <c r="M513" s="633"/>
      <c r="N513" s="633"/>
      <c r="O513" s="633"/>
    </row>
    <row r="514" spans="2:15" ht="15" hidden="1" customHeight="1" x14ac:dyDescent="0.2">
      <c r="B514" s="14"/>
      <c r="C514" s="14"/>
      <c r="D514" s="14"/>
      <c r="E514" s="14"/>
      <c r="F514" s="14"/>
      <c r="G514" s="14"/>
      <c r="H514" s="14"/>
      <c r="I514" s="14"/>
      <c r="J514" s="14"/>
      <c r="K514" s="14"/>
      <c r="L514" s="14"/>
      <c r="M514" s="14"/>
      <c r="N514" s="14"/>
      <c r="O514" s="14"/>
    </row>
    <row r="515" spans="2:15" ht="20.25" hidden="1" customHeight="1" x14ac:dyDescent="0.2">
      <c r="B515" s="615" t="s">
        <v>71</v>
      </c>
      <c r="C515" s="615"/>
      <c r="D515" s="615"/>
      <c r="E515" s="615"/>
      <c r="F515" s="615"/>
      <c r="G515" s="615"/>
      <c r="H515" s="615"/>
      <c r="I515" s="615"/>
      <c r="J515" s="615"/>
      <c r="K515" s="615"/>
      <c r="L515" s="615"/>
      <c r="M515" s="615"/>
      <c r="N515" s="615"/>
      <c r="O515" s="615"/>
    </row>
    <row r="516" spans="2:15" ht="15" hidden="1" customHeight="1" x14ac:dyDescent="0.2">
      <c r="B516" s="339"/>
      <c r="C516" s="339"/>
      <c r="D516" s="339"/>
      <c r="E516" s="339"/>
      <c r="F516" s="339"/>
      <c r="G516" s="339"/>
      <c r="H516" s="339"/>
      <c r="I516" s="339"/>
      <c r="J516" s="339"/>
      <c r="K516" s="339"/>
      <c r="L516" s="339"/>
      <c r="M516" s="339"/>
      <c r="N516" s="339"/>
      <c r="O516" s="339"/>
    </row>
    <row r="517" spans="2:15" ht="25.5" hidden="1" customHeight="1" x14ac:dyDescent="0.2">
      <c r="B517" s="14"/>
      <c r="C517" s="634" t="s">
        <v>70</v>
      </c>
      <c r="D517" s="634"/>
      <c r="E517" s="635"/>
      <c r="F517" s="629"/>
      <c r="G517" s="630"/>
      <c r="H517" s="630"/>
      <c r="I517" s="630"/>
      <c r="J517" s="630"/>
      <c r="K517" s="630"/>
      <c r="L517" s="630"/>
      <c r="M517" s="630"/>
      <c r="N517" s="631"/>
      <c r="O517" s="14"/>
    </row>
    <row r="518" spans="2:15" ht="15" hidden="1" customHeight="1" x14ac:dyDescent="0.2">
      <c r="B518" s="14"/>
      <c r="C518" s="339"/>
      <c r="D518" s="339"/>
      <c r="E518" s="339"/>
      <c r="F518" s="339"/>
      <c r="G518" s="339"/>
      <c r="H518" s="339"/>
      <c r="I518" s="339"/>
      <c r="J518" s="339"/>
      <c r="K518" s="339"/>
      <c r="L518" s="339"/>
      <c r="M518" s="339"/>
      <c r="N518" s="339"/>
      <c r="O518" s="14"/>
    </row>
    <row r="519" spans="2:15" ht="60" hidden="1" customHeight="1" x14ac:dyDescent="0.2">
      <c r="B519" s="14"/>
      <c r="C519" s="601" t="s">
        <v>557</v>
      </c>
      <c r="D519" s="601"/>
      <c r="E519" s="626"/>
      <c r="F519" s="629"/>
      <c r="G519" s="630"/>
      <c r="H519" s="630"/>
      <c r="I519" s="630"/>
      <c r="J519" s="630"/>
      <c r="K519" s="630"/>
      <c r="L519" s="630"/>
      <c r="M519" s="630"/>
      <c r="N519" s="631"/>
      <c r="O519" s="14"/>
    </row>
    <row r="520" spans="2:15" ht="15" hidden="1" customHeight="1" x14ac:dyDescent="0.2">
      <c r="B520" s="14"/>
      <c r="C520" s="14"/>
      <c r="D520" s="14"/>
      <c r="E520" s="14"/>
      <c r="F520" s="14"/>
      <c r="G520" s="14"/>
      <c r="H520" s="14"/>
      <c r="I520" s="14"/>
      <c r="J520" s="14"/>
      <c r="K520" s="14"/>
      <c r="L520" s="14"/>
      <c r="M520" s="14"/>
      <c r="N520" s="14"/>
      <c r="O520" s="14"/>
    </row>
    <row r="521" spans="2:15" ht="33" hidden="1" customHeight="1" x14ac:dyDescent="0.2">
      <c r="B521" s="14"/>
      <c r="C521" s="601" t="s">
        <v>558</v>
      </c>
      <c r="D521" s="601"/>
      <c r="E521" s="626"/>
      <c r="F521" s="629"/>
      <c r="G521" s="630"/>
      <c r="H521" s="630"/>
      <c r="I521" s="630"/>
      <c r="J521" s="630"/>
      <c r="K521" s="630"/>
      <c r="L521" s="630"/>
      <c r="M521" s="630"/>
      <c r="N521" s="631"/>
      <c r="O521" s="14"/>
    </row>
    <row r="522" spans="2:15" ht="15" hidden="1" customHeight="1" x14ac:dyDescent="0.2">
      <c r="B522" s="14"/>
      <c r="C522" s="14"/>
      <c r="D522" s="14"/>
      <c r="E522" s="14"/>
      <c r="F522" s="14"/>
      <c r="G522" s="14"/>
      <c r="H522" s="14"/>
      <c r="I522" s="14"/>
      <c r="J522" s="14"/>
      <c r="K522" s="14"/>
      <c r="L522" s="14"/>
      <c r="M522" s="14"/>
      <c r="N522" s="14"/>
      <c r="O522" s="14"/>
    </row>
    <row r="523" spans="2:15" ht="15" hidden="1" customHeight="1" x14ac:dyDescent="0.2">
      <c r="B523" s="14"/>
      <c r="C523" s="601" t="s">
        <v>559</v>
      </c>
      <c r="D523" s="601"/>
      <c r="E523" s="626"/>
      <c r="F523" s="629"/>
      <c r="G523" s="630"/>
      <c r="H523" s="630"/>
      <c r="I523" s="630"/>
      <c r="J523" s="630"/>
      <c r="K523" s="630"/>
      <c r="L523" s="630"/>
      <c r="M523" s="630"/>
      <c r="N523" s="631"/>
      <c r="O523" s="14"/>
    </row>
    <row r="524" spans="2:15" ht="15" hidden="1" customHeight="1" x14ac:dyDescent="0.2">
      <c r="B524" s="14"/>
      <c r="C524" s="14"/>
      <c r="D524" s="14"/>
      <c r="E524" s="14"/>
      <c r="F524" s="14"/>
      <c r="G524" s="14"/>
      <c r="H524" s="14"/>
      <c r="I524" s="14"/>
      <c r="J524" s="14"/>
      <c r="K524" s="14"/>
      <c r="L524" s="14"/>
      <c r="M524" s="14"/>
      <c r="N524" s="14"/>
      <c r="O524" s="14"/>
    </row>
    <row r="525" spans="2:15" ht="15" hidden="1" customHeight="1" x14ac:dyDescent="0.2">
      <c r="B525" s="14"/>
      <c r="C525" s="601" t="s">
        <v>560</v>
      </c>
      <c r="D525" s="601"/>
      <c r="E525" s="626"/>
      <c r="F525" s="629"/>
      <c r="G525" s="630"/>
      <c r="H525" s="630"/>
      <c r="I525" s="630"/>
      <c r="J525" s="630"/>
      <c r="K525" s="630"/>
      <c r="L525" s="630"/>
      <c r="M525" s="630"/>
      <c r="N525" s="631"/>
      <c r="O525" s="14"/>
    </row>
    <row r="526" spans="2:15" ht="15" hidden="1" customHeight="1" x14ac:dyDescent="0.2">
      <c r="B526" s="14"/>
      <c r="C526" s="6"/>
      <c r="D526" s="14"/>
      <c r="E526" s="14"/>
      <c r="F526" s="324"/>
      <c r="G526" s="14"/>
      <c r="H526" s="14"/>
      <c r="I526" s="14"/>
      <c r="J526" s="14"/>
      <c r="K526" s="14"/>
      <c r="L526" s="14"/>
      <c r="M526" s="14"/>
      <c r="N526" s="14"/>
      <c r="O526" s="14"/>
    </row>
    <row r="527" spans="2:15" ht="20.25" hidden="1" customHeight="1" x14ac:dyDescent="0.2">
      <c r="B527" s="617" t="s">
        <v>67</v>
      </c>
      <c r="C527" s="617"/>
      <c r="D527" s="617"/>
      <c r="E527" s="617"/>
      <c r="F527" s="617"/>
      <c r="G527" s="617"/>
      <c r="H527" s="617"/>
      <c r="I527" s="617"/>
      <c r="J527" s="617"/>
      <c r="K527" s="617"/>
      <c r="L527" s="617"/>
      <c r="M527" s="617"/>
      <c r="N527" s="617"/>
      <c r="O527" s="617"/>
    </row>
    <row r="528" spans="2:15" ht="15" hidden="1" customHeight="1" x14ac:dyDescent="0.2">
      <c r="B528" s="14"/>
      <c r="C528" s="14"/>
      <c r="D528" s="14"/>
      <c r="E528" s="14"/>
      <c r="F528" s="14"/>
      <c r="G528" s="14"/>
      <c r="H528" s="14"/>
      <c r="I528" s="14"/>
      <c r="J528" s="14"/>
      <c r="K528" s="14"/>
      <c r="L528" s="14"/>
      <c r="M528" s="14"/>
      <c r="N528" s="14"/>
      <c r="O528" s="14"/>
    </row>
    <row r="529" spans="2:34" ht="33" hidden="1" customHeight="1" x14ac:dyDescent="0.2">
      <c r="B529" s="14"/>
      <c r="C529" s="624" t="s">
        <v>66</v>
      </c>
      <c r="D529" s="624"/>
      <c r="E529" s="624"/>
      <c r="F529" s="624"/>
      <c r="G529" s="624"/>
      <c r="H529" s="624"/>
      <c r="I529" s="624"/>
      <c r="J529" s="624"/>
      <c r="K529" s="624"/>
      <c r="L529" s="624"/>
      <c r="M529" s="624"/>
      <c r="N529" s="624"/>
      <c r="O529" s="14"/>
      <c r="AH529" s="298" t="b">
        <v>0</v>
      </c>
    </row>
    <row r="530" spans="2:34" ht="27" hidden="1" customHeight="1" x14ac:dyDescent="0.2">
      <c r="B530" s="14"/>
      <c r="C530" s="624" t="s">
        <v>65</v>
      </c>
      <c r="D530" s="624"/>
      <c r="E530" s="624"/>
      <c r="F530" s="624"/>
      <c r="G530" s="624"/>
      <c r="H530" s="624"/>
      <c r="I530" s="624"/>
      <c r="J530" s="624"/>
      <c r="K530" s="624"/>
      <c r="L530" s="624"/>
      <c r="M530" s="624"/>
      <c r="N530" s="624"/>
      <c r="O530" s="14"/>
      <c r="AH530" s="298" t="b">
        <v>0</v>
      </c>
    </row>
    <row r="531" spans="2:34" ht="26.25" hidden="1" customHeight="1" x14ac:dyDescent="0.2">
      <c r="B531" s="14"/>
      <c r="C531" s="638" t="s">
        <v>64</v>
      </c>
      <c r="D531" s="638"/>
      <c r="E531" s="638"/>
      <c r="F531" s="638"/>
      <c r="G531" s="638"/>
      <c r="H531" s="638"/>
      <c r="I531" s="638"/>
      <c r="J531" s="638"/>
      <c r="K531" s="638"/>
      <c r="L531" s="638"/>
      <c r="M531" s="638"/>
      <c r="N531" s="638"/>
      <c r="O531" s="14"/>
      <c r="AH531" s="298" t="b">
        <v>0</v>
      </c>
    </row>
    <row r="532" spans="2:34" ht="36.75" hidden="1" customHeight="1" x14ac:dyDescent="0.2">
      <c r="B532" s="14"/>
      <c r="C532" s="624" t="s">
        <v>63</v>
      </c>
      <c r="D532" s="624"/>
      <c r="E532" s="624"/>
      <c r="F532" s="624"/>
      <c r="G532" s="624"/>
      <c r="H532" s="624"/>
      <c r="I532" s="624"/>
      <c r="J532" s="624"/>
      <c r="K532" s="624"/>
      <c r="L532" s="624"/>
      <c r="M532" s="624"/>
      <c r="N532" s="624"/>
      <c r="O532" s="14"/>
      <c r="AH532" s="298" t="b">
        <v>0</v>
      </c>
    </row>
    <row r="533" spans="2:34" ht="26.25" hidden="1" customHeight="1" x14ac:dyDescent="0.2">
      <c r="B533" s="14"/>
      <c r="C533" s="624" t="s">
        <v>62</v>
      </c>
      <c r="D533" s="624"/>
      <c r="E533" s="624"/>
      <c r="F533" s="624"/>
      <c r="G533" s="624"/>
      <c r="H533" s="624"/>
      <c r="I533" s="624"/>
      <c r="J533" s="624"/>
      <c r="K533" s="624"/>
      <c r="L533" s="624"/>
      <c r="M533" s="624"/>
      <c r="N533" s="624"/>
      <c r="O533" s="14"/>
      <c r="AH533" s="298" t="b">
        <v>0</v>
      </c>
    </row>
    <row r="534" spans="2:34" ht="24.75" hidden="1" customHeight="1" x14ac:dyDescent="0.2">
      <c r="B534" s="14"/>
      <c r="C534" s="624" t="s">
        <v>61</v>
      </c>
      <c r="D534" s="624"/>
      <c r="E534" s="624"/>
      <c r="F534" s="624"/>
      <c r="G534" s="624"/>
      <c r="H534" s="624"/>
      <c r="I534" s="624"/>
      <c r="J534" s="624"/>
      <c r="K534" s="624"/>
      <c r="L534" s="624"/>
      <c r="M534" s="624"/>
      <c r="N534" s="624"/>
      <c r="O534" s="14"/>
      <c r="AH534" s="298" t="b">
        <v>0</v>
      </c>
    </row>
    <row r="535" spans="2:34" ht="31.5" hidden="1" customHeight="1" x14ac:dyDescent="0.2">
      <c r="B535" s="14"/>
      <c r="C535" s="624" t="s">
        <v>60</v>
      </c>
      <c r="D535" s="624"/>
      <c r="E535" s="624"/>
      <c r="F535" s="624"/>
      <c r="G535" s="624"/>
      <c r="H535" s="624"/>
      <c r="I535" s="624"/>
      <c r="J535" s="624"/>
      <c r="K535" s="624"/>
      <c r="L535" s="624"/>
      <c r="M535" s="624"/>
      <c r="N535" s="624"/>
      <c r="O535" s="14"/>
      <c r="AH535" s="298" t="b">
        <v>0</v>
      </c>
    </row>
    <row r="536" spans="2:34" ht="41.25" hidden="1" customHeight="1" x14ac:dyDescent="0.2">
      <c r="B536" s="14"/>
      <c r="C536" s="624" t="s">
        <v>59</v>
      </c>
      <c r="D536" s="624"/>
      <c r="E536" s="624"/>
      <c r="F536" s="624"/>
      <c r="G536" s="624"/>
      <c r="H536" s="624"/>
      <c r="I536" s="624"/>
      <c r="J536" s="624"/>
      <c r="K536" s="624"/>
      <c r="L536" s="624"/>
      <c r="M536" s="624"/>
      <c r="N536" s="624"/>
      <c r="O536" s="14"/>
      <c r="AH536" s="298" t="b">
        <v>0</v>
      </c>
    </row>
    <row r="537" spans="2:34" ht="39" hidden="1" customHeight="1" x14ac:dyDescent="0.2">
      <c r="B537" s="14"/>
      <c r="C537" s="624" t="s">
        <v>58</v>
      </c>
      <c r="D537" s="624"/>
      <c r="E537" s="624"/>
      <c r="F537" s="624"/>
      <c r="G537" s="624"/>
      <c r="H537" s="624"/>
      <c r="I537" s="624"/>
      <c r="J537" s="624"/>
      <c r="K537" s="624"/>
      <c r="L537" s="624"/>
      <c r="M537" s="624"/>
      <c r="N537" s="624"/>
      <c r="O537" s="14"/>
      <c r="AH537" s="298" t="b">
        <v>0</v>
      </c>
    </row>
    <row r="538" spans="2:34" ht="15" hidden="1" customHeight="1" x14ac:dyDescent="0.2">
      <c r="B538" s="14"/>
      <c r="C538" s="14"/>
      <c r="D538" s="14"/>
      <c r="E538" s="14"/>
      <c r="F538" s="14"/>
      <c r="G538" s="14"/>
      <c r="H538" s="14"/>
      <c r="I538" s="14"/>
      <c r="J538" s="14"/>
      <c r="K538" s="14"/>
      <c r="L538" s="14"/>
      <c r="M538" s="14"/>
      <c r="N538" s="14"/>
      <c r="O538" s="14"/>
    </row>
    <row r="539" spans="2:34" ht="20.25" hidden="1" customHeight="1" x14ac:dyDescent="0.2">
      <c r="B539" s="617" t="s">
        <v>504</v>
      </c>
      <c r="C539" s="617"/>
      <c r="D539" s="617"/>
      <c r="E539" s="617"/>
      <c r="F539" s="617"/>
      <c r="G539" s="617"/>
      <c r="H539" s="617"/>
      <c r="I539" s="617"/>
      <c r="J539" s="617"/>
      <c r="K539" s="617"/>
      <c r="L539" s="617"/>
      <c r="M539" s="617"/>
      <c r="N539" s="617"/>
      <c r="O539" s="617"/>
    </row>
    <row r="540" spans="2:34" ht="15" hidden="1" customHeight="1" x14ac:dyDescent="0.2">
      <c r="B540" s="326"/>
      <c r="C540" s="326"/>
      <c r="D540" s="326"/>
      <c r="E540" s="326"/>
      <c r="F540" s="326"/>
      <c r="G540" s="326"/>
      <c r="H540" s="326"/>
      <c r="I540" s="326"/>
      <c r="J540" s="326"/>
      <c r="K540" s="326"/>
      <c r="L540" s="326"/>
      <c r="M540" s="326"/>
      <c r="N540" s="326"/>
      <c r="O540" s="326"/>
    </row>
    <row r="541" spans="2:34" ht="17.25" hidden="1" customHeight="1" x14ac:dyDescent="0.2">
      <c r="B541" s="333"/>
      <c r="C541" s="470" t="s">
        <v>57</v>
      </c>
      <c r="D541" s="618"/>
      <c r="E541" s="619"/>
      <c r="F541" s="619"/>
      <c r="G541" s="620"/>
      <c r="H541" s="328"/>
      <c r="I541" s="480"/>
      <c r="J541" s="470" t="s">
        <v>56</v>
      </c>
      <c r="K541" s="618"/>
      <c r="L541" s="619"/>
      <c r="M541" s="619"/>
      <c r="N541" s="620"/>
      <c r="O541" s="327"/>
    </row>
    <row r="542" spans="2:34" ht="15" hidden="1" customHeight="1" x14ac:dyDescent="0.2">
      <c r="B542" s="14"/>
      <c r="C542" s="328"/>
      <c r="D542" s="328"/>
      <c r="E542" s="328"/>
      <c r="F542" s="328"/>
      <c r="G542" s="328"/>
      <c r="H542" s="328"/>
      <c r="I542" s="328"/>
      <c r="J542" s="328"/>
      <c r="K542" s="328"/>
      <c r="L542" s="328"/>
      <c r="M542" s="328"/>
      <c r="N542" s="328"/>
      <c r="O542" s="14"/>
    </row>
    <row r="543" spans="2:34" ht="20.25" hidden="1" customHeight="1" x14ac:dyDescent="0.2">
      <c r="B543" s="617" t="s">
        <v>505</v>
      </c>
      <c r="C543" s="617"/>
      <c r="D543" s="617"/>
      <c r="E543" s="617"/>
      <c r="F543" s="617"/>
      <c r="G543" s="617"/>
      <c r="H543" s="617"/>
      <c r="I543" s="617"/>
      <c r="J543" s="617"/>
      <c r="K543" s="617"/>
      <c r="L543" s="617"/>
      <c r="M543" s="617"/>
      <c r="N543" s="617"/>
      <c r="O543" s="617"/>
    </row>
    <row r="544" spans="2:34" ht="15" hidden="1" customHeight="1" x14ac:dyDescent="0.2">
      <c r="B544" s="326"/>
      <c r="C544" s="326"/>
      <c r="D544" s="326"/>
      <c r="E544" s="326"/>
      <c r="F544" s="326"/>
      <c r="G544" s="326"/>
      <c r="H544" s="326"/>
      <c r="I544" s="326"/>
      <c r="J544" s="326"/>
      <c r="K544" s="326"/>
      <c r="L544" s="326"/>
      <c r="M544" s="326"/>
      <c r="N544" s="326"/>
      <c r="O544" s="326"/>
    </row>
    <row r="545" spans="2:15" ht="17.25" hidden="1" customHeight="1" x14ac:dyDescent="0.2">
      <c r="B545" s="312"/>
      <c r="C545" s="470" t="s">
        <v>57</v>
      </c>
      <c r="D545" s="618"/>
      <c r="E545" s="619"/>
      <c r="F545" s="619"/>
      <c r="G545" s="620"/>
      <c r="H545" s="312"/>
      <c r="J545" s="470" t="s">
        <v>56</v>
      </c>
      <c r="K545" s="618"/>
      <c r="L545" s="619"/>
      <c r="M545" s="619"/>
      <c r="N545" s="620"/>
      <c r="O545" s="312"/>
    </row>
    <row r="546" spans="2:15" ht="15" hidden="1" customHeight="1" x14ac:dyDescent="0.2">
      <c r="B546" s="312"/>
      <c r="C546" s="329"/>
      <c r="D546" s="329"/>
      <c r="E546" s="329"/>
      <c r="F546" s="329"/>
      <c r="G546" s="329"/>
      <c r="H546" s="329"/>
      <c r="I546" s="329"/>
      <c r="J546" s="329"/>
      <c r="K546" s="329"/>
      <c r="L546" s="329"/>
      <c r="M546" s="329"/>
      <c r="N546" s="329"/>
      <c r="O546" s="312"/>
    </row>
    <row r="547" spans="2:15" ht="20.25" hidden="1" customHeight="1" x14ac:dyDescent="0.2">
      <c r="B547" s="617" t="s">
        <v>716</v>
      </c>
      <c r="C547" s="617"/>
      <c r="D547" s="617"/>
      <c r="E547" s="617"/>
      <c r="F547" s="617"/>
      <c r="G547" s="617"/>
      <c r="H547" s="617"/>
      <c r="I547" s="617"/>
      <c r="J547" s="617"/>
      <c r="K547" s="617"/>
      <c r="L547" s="617"/>
      <c r="M547" s="617"/>
      <c r="N547" s="617"/>
      <c r="O547" s="617"/>
    </row>
    <row r="548" spans="2:15" ht="15" hidden="1" customHeight="1" x14ac:dyDescent="0.2">
      <c r="B548" s="330"/>
      <c r="C548" s="331"/>
      <c r="D548" s="331"/>
      <c r="E548" s="331"/>
      <c r="F548" s="331"/>
      <c r="G548" s="331"/>
      <c r="H548" s="331"/>
      <c r="I548" s="331"/>
      <c r="J548" s="331"/>
      <c r="K548" s="331"/>
      <c r="L548" s="331"/>
      <c r="M548" s="331"/>
      <c r="N548" s="331"/>
      <c r="O548" s="332"/>
    </row>
    <row r="549" spans="2:15" ht="75" hidden="1" customHeight="1" x14ac:dyDescent="0.2">
      <c r="B549" s="14"/>
      <c r="C549" s="601" t="s">
        <v>55</v>
      </c>
      <c r="D549" s="626"/>
      <c r="E549" s="625"/>
      <c r="F549" s="625"/>
      <c r="G549" s="625"/>
      <c r="H549" s="625"/>
      <c r="I549" s="621" t="s">
        <v>54</v>
      </c>
      <c r="J549" s="622"/>
      <c r="K549" s="625"/>
      <c r="L549" s="625"/>
      <c r="M549" s="625"/>
      <c r="N549" s="625"/>
      <c r="O549" s="315"/>
    </row>
    <row r="550" spans="2:15" ht="19.5" hidden="1" customHeight="1" x14ac:dyDescent="0.2">
      <c r="B550" s="324"/>
      <c r="C550" s="601"/>
      <c r="D550" s="601"/>
      <c r="E550" s="338"/>
      <c r="F550" s="338"/>
      <c r="G550" s="338"/>
      <c r="H550" s="338"/>
      <c r="I550" s="623"/>
      <c r="J550" s="623"/>
      <c r="K550" s="338"/>
      <c r="L550" s="338"/>
      <c r="M550" s="338"/>
      <c r="N550" s="338"/>
      <c r="O550" s="315"/>
    </row>
    <row r="551" spans="2:15" ht="15" hidden="1" customHeight="1" x14ac:dyDescent="0.2">
      <c r="B551" s="324"/>
      <c r="C551" s="338"/>
      <c r="D551" s="338"/>
      <c r="E551" s="338"/>
      <c r="F551" s="338"/>
      <c r="G551" s="338"/>
      <c r="H551" s="338"/>
      <c r="I551" s="338"/>
      <c r="J551" s="338"/>
      <c r="K551" s="338"/>
      <c r="L551" s="338"/>
      <c r="M551" s="338"/>
      <c r="N551" s="338"/>
      <c r="O551" s="315"/>
    </row>
    <row r="552" spans="2:15" ht="20.25" hidden="1" customHeight="1" x14ac:dyDescent="0.2">
      <c r="B552" s="617" t="s">
        <v>53</v>
      </c>
      <c r="C552" s="617"/>
      <c r="D552" s="617"/>
      <c r="E552" s="617"/>
      <c r="F552" s="617"/>
      <c r="G552" s="617"/>
      <c r="H552" s="617"/>
      <c r="I552" s="617"/>
      <c r="J552" s="617"/>
      <c r="K552" s="617"/>
      <c r="L552" s="617"/>
      <c r="M552" s="617"/>
      <c r="N552" s="617"/>
      <c r="O552" s="617"/>
    </row>
    <row r="553" spans="2:15" ht="15" hidden="1" customHeight="1" x14ac:dyDescent="0.2">
      <c r="B553" s="312"/>
      <c r="C553" s="368"/>
      <c r="D553" s="312"/>
      <c r="E553" s="312"/>
      <c r="F553" s="312"/>
      <c r="G553" s="312"/>
      <c r="H553" s="312"/>
      <c r="I553" s="312"/>
      <c r="J553" s="312"/>
      <c r="K553" s="312"/>
      <c r="L553" s="312"/>
      <c r="M553" s="312"/>
      <c r="N553" s="312"/>
      <c r="O553" s="312"/>
    </row>
    <row r="554" spans="2:15" ht="15" hidden="1" customHeight="1" x14ac:dyDescent="0.2">
      <c r="B554" s="14"/>
      <c r="C554" s="616" t="s">
        <v>52</v>
      </c>
      <c r="D554" s="616"/>
      <c r="E554" s="616"/>
      <c r="F554" s="616"/>
      <c r="G554" s="478" t="s">
        <v>51</v>
      </c>
      <c r="H554" s="344"/>
      <c r="J554" s="14"/>
      <c r="K554" s="14"/>
      <c r="L554" s="14"/>
      <c r="M554" s="14"/>
      <c r="N554" s="14"/>
      <c r="O554" s="14"/>
    </row>
    <row r="555" spans="2:15" ht="15" hidden="1" customHeight="1" x14ac:dyDescent="0.2">
      <c r="B555" s="328"/>
      <c r="C555" s="331"/>
      <c r="D555" s="331"/>
      <c r="E555" s="331"/>
      <c r="F555" s="331"/>
      <c r="G555" s="331"/>
      <c r="H555" s="331"/>
      <c r="I555" s="331"/>
      <c r="J555" s="331"/>
      <c r="K555" s="331"/>
      <c r="L555" s="331"/>
      <c r="M555" s="331"/>
      <c r="N555" s="331"/>
      <c r="O555" s="331"/>
    </row>
    <row r="556" spans="2:15" ht="20.25" hidden="1" customHeight="1" x14ac:dyDescent="0.2">
      <c r="B556" s="617" t="s">
        <v>715</v>
      </c>
      <c r="C556" s="617"/>
      <c r="D556" s="617"/>
      <c r="E556" s="617"/>
      <c r="F556" s="617"/>
      <c r="G556" s="617"/>
      <c r="H556" s="617"/>
      <c r="I556" s="617"/>
      <c r="J556" s="617"/>
      <c r="K556" s="617"/>
      <c r="L556" s="617"/>
      <c r="M556" s="617"/>
      <c r="N556" s="617"/>
      <c r="O556" s="617"/>
    </row>
    <row r="557" spans="2:15" ht="15" hidden="1" customHeight="1" x14ac:dyDescent="0.2">
      <c r="B557" s="14"/>
      <c r="C557" s="14"/>
      <c r="D557" s="14"/>
      <c r="E557" s="14"/>
      <c r="F557" s="14"/>
      <c r="G557" s="14"/>
      <c r="H557" s="14"/>
      <c r="I557" s="14"/>
      <c r="J557" s="14"/>
      <c r="K557" s="14"/>
      <c r="L557" s="14"/>
      <c r="M557" s="14"/>
      <c r="N557" s="14"/>
      <c r="O557" s="14"/>
    </row>
    <row r="558" spans="2:15" ht="17.25" hidden="1" customHeight="1" x14ac:dyDescent="0.2">
      <c r="B558" s="14"/>
      <c r="C558" s="601" t="s">
        <v>510</v>
      </c>
      <c r="D558" s="601"/>
      <c r="E558" s="416">
        <f>'PRESUPUESTO P.II.A-Entidad'!D32</f>
        <v>0</v>
      </c>
      <c r="F558" s="632" t="s">
        <v>482</v>
      </c>
      <c r="G558" s="632"/>
      <c r="H558" s="416">
        <f>'PRESUPUESTO P.II.A-Agrupación'!D33</f>
        <v>0</v>
      </c>
      <c r="I558" s="627" t="s">
        <v>483</v>
      </c>
      <c r="J558" s="627"/>
      <c r="K558" s="628"/>
      <c r="L558" s="416">
        <f>'PRESUPUESTO P.II.A-Entidad'!D30</f>
        <v>0</v>
      </c>
      <c r="M558" s="354" t="s">
        <v>482</v>
      </c>
      <c r="N558" s="416">
        <f>'PRESUPUESTO P.II.A-Agrupación'!D31</f>
        <v>0</v>
      </c>
      <c r="O558" s="14"/>
    </row>
    <row r="559" spans="2:15" ht="15" hidden="1" customHeight="1" x14ac:dyDescent="0.2">
      <c r="B559" s="14"/>
      <c r="C559" s="315"/>
      <c r="D559" s="315"/>
      <c r="E559" s="14"/>
      <c r="F559" s="14"/>
      <c r="G559" s="14"/>
      <c r="H559" s="14"/>
      <c r="I559" s="14"/>
      <c r="J559" s="14"/>
      <c r="K559" s="14"/>
      <c r="L559" s="14"/>
      <c r="M559" s="14"/>
      <c r="N559" s="6"/>
      <c r="O559" s="14"/>
    </row>
    <row r="560" spans="2:15" ht="15" hidden="1" customHeight="1" x14ac:dyDescent="0.2">
      <c r="B560" s="14"/>
      <c r="C560" s="595" t="s">
        <v>517</v>
      </c>
      <c r="D560" s="601"/>
      <c r="E560" s="416">
        <f>'PRESUPUESTO P.II.A-Entidad'!D31</f>
        <v>0</v>
      </c>
      <c r="F560" s="632" t="s">
        <v>482</v>
      </c>
      <c r="G560" s="632"/>
      <c r="H560" s="416">
        <f>'PRESUPUESTO P.II.A-Agrupación'!D32</f>
        <v>0</v>
      </c>
      <c r="I560" s="14"/>
      <c r="J560" s="14"/>
      <c r="K560" s="14"/>
      <c r="L560" s="14"/>
      <c r="M560" s="14"/>
      <c r="N560" s="14"/>
      <c r="O560" s="14"/>
    </row>
    <row r="561" spans="2:15" ht="15" hidden="1" customHeight="1" x14ac:dyDescent="0.2">
      <c r="B561" s="14"/>
      <c r="C561" s="14"/>
      <c r="D561" s="14"/>
      <c r="E561" s="14"/>
      <c r="F561" s="14"/>
      <c r="G561" s="14"/>
      <c r="H561" s="14"/>
      <c r="I561" s="14"/>
      <c r="J561" s="14"/>
      <c r="K561" s="14"/>
      <c r="L561" s="14"/>
      <c r="M561" s="14"/>
      <c r="N561" s="14"/>
      <c r="O561" s="14"/>
    </row>
    <row r="562" spans="2:15" ht="10.5" hidden="1" customHeight="1" x14ac:dyDescent="0.2">
      <c r="B562" s="14"/>
      <c r="C562" s="637" t="s">
        <v>1004</v>
      </c>
      <c r="D562" s="637"/>
      <c r="E562" s="637"/>
      <c r="F562" s="637"/>
      <c r="G562" s="637"/>
      <c r="H562" s="637"/>
      <c r="I562" s="637"/>
      <c r="J562" s="637"/>
      <c r="K562" s="637"/>
      <c r="L562" s="637"/>
      <c r="M562" s="637"/>
      <c r="N562" s="14"/>
      <c r="O562" s="14"/>
    </row>
    <row r="563" spans="2:15" ht="10.5" hidden="1" customHeight="1" x14ac:dyDescent="0.2">
      <c r="B563" s="14"/>
      <c r="C563" s="337"/>
      <c r="D563" s="337"/>
      <c r="E563" s="337"/>
      <c r="F563" s="337"/>
      <c r="G563" s="337"/>
      <c r="H563" s="337"/>
      <c r="I563" s="337"/>
      <c r="J563" s="337"/>
      <c r="K563" s="337"/>
      <c r="L563" s="337"/>
      <c r="M563" s="337"/>
      <c r="N563" s="14"/>
      <c r="O563" s="14"/>
    </row>
    <row r="564" spans="2:15" ht="20.25" hidden="1" customHeight="1" x14ac:dyDescent="0.2">
      <c r="B564" s="615" t="s">
        <v>69</v>
      </c>
      <c r="C564" s="615"/>
      <c r="D564" s="615"/>
      <c r="E564" s="615"/>
      <c r="F564" s="615"/>
      <c r="G564" s="615"/>
      <c r="H564" s="615"/>
      <c r="I564" s="615"/>
      <c r="J564" s="615"/>
      <c r="K564" s="615"/>
      <c r="L564" s="615"/>
      <c r="M564" s="615"/>
      <c r="N564" s="615"/>
      <c r="O564" s="615"/>
    </row>
    <row r="565" spans="2:15" ht="15" hidden="1" customHeight="1" x14ac:dyDescent="0.2">
      <c r="B565" s="339"/>
      <c r="C565" s="339"/>
      <c r="D565" s="339"/>
      <c r="E565" s="339"/>
      <c r="F565" s="339"/>
      <c r="G565" s="339"/>
      <c r="H565" s="339"/>
      <c r="I565" s="339"/>
      <c r="J565" s="339"/>
      <c r="K565" s="339"/>
      <c r="L565" s="339"/>
      <c r="M565" s="339"/>
      <c r="N565" s="339"/>
      <c r="O565" s="339"/>
    </row>
    <row r="566" spans="2:15" ht="33" hidden="1" customHeight="1" x14ac:dyDescent="0.2">
      <c r="B566" s="14"/>
      <c r="C566" s="634" t="s">
        <v>68</v>
      </c>
      <c r="D566" s="634"/>
      <c r="E566" s="635"/>
      <c r="F566" s="629"/>
      <c r="G566" s="630"/>
      <c r="H566" s="630"/>
      <c r="I566" s="630"/>
      <c r="J566" s="630"/>
      <c r="K566" s="630"/>
      <c r="L566" s="630"/>
      <c r="M566" s="630"/>
      <c r="N566" s="631"/>
      <c r="O566" s="14"/>
    </row>
    <row r="567" spans="2:15" ht="15" hidden="1" customHeight="1" x14ac:dyDescent="0.2">
      <c r="B567" s="14"/>
      <c r="C567" s="339"/>
      <c r="D567" s="339"/>
      <c r="E567" s="339"/>
      <c r="F567" s="339"/>
      <c r="G567" s="339"/>
      <c r="H567" s="339"/>
      <c r="I567" s="339"/>
      <c r="J567" s="339"/>
      <c r="K567" s="339"/>
      <c r="L567" s="339"/>
      <c r="M567" s="339"/>
      <c r="N567" s="339"/>
      <c r="O567" s="14"/>
    </row>
    <row r="568" spans="2:15" ht="60" hidden="1" customHeight="1" x14ac:dyDescent="0.2">
      <c r="B568" s="14"/>
      <c r="C568" s="601" t="s">
        <v>561</v>
      </c>
      <c r="D568" s="601"/>
      <c r="E568" s="626"/>
      <c r="F568" s="629"/>
      <c r="G568" s="630"/>
      <c r="H568" s="630"/>
      <c r="I568" s="630"/>
      <c r="J568" s="630"/>
      <c r="K568" s="630"/>
      <c r="L568" s="630"/>
      <c r="M568" s="630"/>
      <c r="N568" s="631"/>
      <c r="O568" s="14"/>
    </row>
    <row r="569" spans="2:15" ht="15" hidden="1" customHeight="1" x14ac:dyDescent="0.2">
      <c r="B569" s="14"/>
      <c r="C569" s="14"/>
      <c r="D569" s="14"/>
      <c r="E569" s="14"/>
      <c r="F569" s="14"/>
      <c r="G569" s="14"/>
      <c r="H569" s="14"/>
      <c r="I569" s="14"/>
      <c r="J569" s="14"/>
      <c r="K569" s="14"/>
      <c r="L569" s="14"/>
      <c r="M569" s="14"/>
      <c r="N569" s="14"/>
      <c r="O569" s="14"/>
    </row>
    <row r="570" spans="2:15" ht="26.25" hidden="1" customHeight="1" x14ac:dyDescent="0.2">
      <c r="B570" s="14"/>
      <c r="C570" s="601" t="s">
        <v>562</v>
      </c>
      <c r="D570" s="601"/>
      <c r="E570" s="626"/>
      <c r="F570" s="629"/>
      <c r="G570" s="630"/>
      <c r="H570" s="630"/>
      <c r="I570" s="630"/>
      <c r="J570" s="630"/>
      <c r="K570" s="630"/>
      <c r="L570" s="630"/>
      <c r="M570" s="630"/>
      <c r="N570" s="631"/>
      <c r="O570" s="14"/>
    </row>
    <row r="571" spans="2:15" ht="15" hidden="1" customHeight="1" x14ac:dyDescent="0.2">
      <c r="B571" s="14"/>
      <c r="C571" s="14"/>
      <c r="D571" s="14"/>
      <c r="E571" s="14"/>
      <c r="F571" s="14"/>
      <c r="G571" s="14"/>
      <c r="H571" s="14"/>
      <c r="I571" s="14"/>
      <c r="J571" s="14"/>
      <c r="K571" s="14"/>
      <c r="L571" s="14"/>
      <c r="M571" s="14"/>
      <c r="N571" s="14"/>
      <c r="O571" s="14"/>
    </row>
    <row r="572" spans="2:15" ht="27" hidden="1" customHeight="1" x14ac:dyDescent="0.2">
      <c r="B572" s="14"/>
      <c r="C572" s="601" t="s">
        <v>563</v>
      </c>
      <c r="D572" s="601"/>
      <c r="E572" s="626"/>
      <c r="F572" s="629"/>
      <c r="G572" s="630"/>
      <c r="H572" s="630"/>
      <c r="I572" s="630"/>
      <c r="J572" s="630"/>
      <c r="K572" s="630"/>
      <c r="L572" s="630"/>
      <c r="M572" s="630"/>
      <c r="N572" s="631"/>
      <c r="O572" s="14"/>
    </row>
    <row r="573" spans="2:15" ht="15" hidden="1" customHeight="1" x14ac:dyDescent="0.2">
      <c r="B573" s="14"/>
      <c r="C573" s="14"/>
      <c r="D573" s="14"/>
      <c r="E573" s="14"/>
      <c r="F573" s="14"/>
      <c r="G573" s="14"/>
      <c r="H573" s="14"/>
      <c r="I573" s="14"/>
      <c r="J573" s="14"/>
      <c r="K573" s="14"/>
      <c r="L573" s="14"/>
      <c r="M573" s="14"/>
      <c r="N573" s="14"/>
      <c r="O573" s="14"/>
    </row>
    <row r="574" spans="2:15" ht="19.5" hidden="1" customHeight="1" x14ac:dyDescent="0.2">
      <c r="B574" s="14"/>
      <c r="C574" s="601" t="s">
        <v>564</v>
      </c>
      <c r="D574" s="601"/>
      <c r="E574" s="626"/>
      <c r="F574" s="629"/>
      <c r="G574" s="630"/>
      <c r="H574" s="630"/>
      <c r="I574" s="630"/>
      <c r="J574" s="630"/>
      <c r="K574" s="630"/>
      <c r="L574" s="630"/>
      <c r="M574" s="630"/>
      <c r="N574" s="631"/>
      <c r="O574" s="14"/>
    </row>
    <row r="575" spans="2:15" ht="15" hidden="1" customHeight="1" x14ac:dyDescent="0.2">
      <c r="B575" s="14"/>
      <c r="C575" s="14"/>
      <c r="D575" s="14"/>
      <c r="E575" s="14"/>
      <c r="F575" s="324"/>
      <c r="G575" s="14"/>
      <c r="H575" s="14"/>
      <c r="I575" s="14"/>
      <c r="J575" s="14"/>
      <c r="K575" s="14"/>
      <c r="L575" s="14"/>
      <c r="M575" s="14"/>
      <c r="N575" s="14"/>
      <c r="O575" s="14"/>
    </row>
    <row r="576" spans="2:15" ht="20.25" hidden="1" customHeight="1" x14ac:dyDescent="0.2">
      <c r="B576" s="617" t="s">
        <v>67</v>
      </c>
      <c r="C576" s="617"/>
      <c r="D576" s="617"/>
      <c r="E576" s="617"/>
      <c r="F576" s="617"/>
      <c r="G576" s="617"/>
      <c r="H576" s="617"/>
      <c r="I576" s="617"/>
      <c r="J576" s="617"/>
      <c r="K576" s="617"/>
      <c r="L576" s="617"/>
      <c r="M576" s="617"/>
      <c r="N576" s="617"/>
      <c r="O576" s="617"/>
    </row>
    <row r="577" spans="2:34" ht="15" hidden="1" customHeight="1" x14ac:dyDescent="0.2">
      <c r="B577" s="14"/>
      <c r="C577" s="14"/>
      <c r="D577" s="14"/>
      <c r="E577" s="14"/>
      <c r="F577" s="14"/>
      <c r="G577" s="14"/>
      <c r="H577" s="14"/>
      <c r="I577" s="14"/>
      <c r="J577" s="14"/>
      <c r="K577" s="14"/>
      <c r="L577" s="14"/>
      <c r="M577" s="14"/>
      <c r="N577" s="14"/>
      <c r="O577" s="14"/>
    </row>
    <row r="578" spans="2:34" ht="41.25" hidden="1" customHeight="1" x14ac:dyDescent="0.2">
      <c r="B578" s="14"/>
      <c r="C578" s="624" t="s">
        <v>66</v>
      </c>
      <c r="D578" s="624"/>
      <c r="E578" s="624"/>
      <c r="F578" s="624"/>
      <c r="G578" s="624"/>
      <c r="H578" s="624"/>
      <c r="I578" s="624"/>
      <c r="J578" s="624"/>
      <c r="K578" s="624"/>
      <c r="L578" s="624"/>
      <c r="M578" s="624"/>
      <c r="N578" s="624"/>
      <c r="O578" s="14"/>
      <c r="AH578" s="298" t="b">
        <v>0</v>
      </c>
    </row>
    <row r="579" spans="2:34" ht="27" hidden="1" customHeight="1" x14ac:dyDescent="0.2">
      <c r="B579" s="14"/>
      <c r="C579" s="624" t="s">
        <v>65</v>
      </c>
      <c r="D579" s="624"/>
      <c r="E579" s="624"/>
      <c r="F579" s="624"/>
      <c r="G579" s="624"/>
      <c r="H579" s="624"/>
      <c r="I579" s="624"/>
      <c r="J579" s="624"/>
      <c r="K579" s="624"/>
      <c r="L579" s="624"/>
      <c r="M579" s="624"/>
      <c r="N579" s="624"/>
      <c r="O579" s="14"/>
      <c r="AH579" s="298" t="b">
        <v>0</v>
      </c>
    </row>
    <row r="580" spans="2:34" ht="29.25" hidden="1" customHeight="1" x14ac:dyDescent="0.2">
      <c r="B580" s="14"/>
      <c r="C580" s="638" t="s">
        <v>64</v>
      </c>
      <c r="D580" s="638"/>
      <c r="E580" s="638"/>
      <c r="F580" s="638"/>
      <c r="G580" s="638"/>
      <c r="H580" s="638"/>
      <c r="I580" s="638"/>
      <c r="J580" s="638"/>
      <c r="K580" s="638"/>
      <c r="L580" s="638"/>
      <c r="M580" s="638"/>
      <c r="N580" s="638"/>
      <c r="O580" s="14"/>
      <c r="AH580" s="298" t="b">
        <v>0</v>
      </c>
    </row>
    <row r="581" spans="2:34" ht="32.25" hidden="1" customHeight="1" x14ac:dyDescent="0.2">
      <c r="B581" s="14"/>
      <c r="C581" s="624" t="s">
        <v>63</v>
      </c>
      <c r="D581" s="624"/>
      <c r="E581" s="624"/>
      <c r="F581" s="624"/>
      <c r="G581" s="624"/>
      <c r="H581" s="624"/>
      <c r="I581" s="624"/>
      <c r="J581" s="624"/>
      <c r="K581" s="624"/>
      <c r="L581" s="624"/>
      <c r="M581" s="624"/>
      <c r="N581" s="624"/>
      <c r="O581" s="14"/>
      <c r="AH581" s="298" t="b">
        <v>0</v>
      </c>
    </row>
    <row r="582" spans="2:34" ht="21.75" hidden="1" customHeight="1" x14ac:dyDescent="0.2">
      <c r="B582" s="14"/>
      <c r="C582" s="624" t="s">
        <v>62</v>
      </c>
      <c r="D582" s="624"/>
      <c r="E582" s="624"/>
      <c r="F582" s="624"/>
      <c r="G582" s="624"/>
      <c r="H582" s="624"/>
      <c r="I582" s="624"/>
      <c r="J582" s="624"/>
      <c r="K582" s="624"/>
      <c r="L582" s="624"/>
      <c r="M582" s="624"/>
      <c r="N582" s="624"/>
      <c r="O582" s="14"/>
      <c r="AH582" s="298" t="b">
        <v>0</v>
      </c>
    </row>
    <row r="583" spans="2:34" ht="25.5" hidden="1" customHeight="1" x14ac:dyDescent="0.2">
      <c r="B583" s="14"/>
      <c r="C583" s="624" t="s">
        <v>61</v>
      </c>
      <c r="D583" s="624"/>
      <c r="E583" s="624"/>
      <c r="F583" s="624"/>
      <c r="G583" s="624"/>
      <c r="H583" s="624"/>
      <c r="I583" s="624"/>
      <c r="J583" s="624"/>
      <c r="K583" s="624"/>
      <c r="L583" s="624"/>
      <c r="M583" s="624"/>
      <c r="N583" s="624"/>
      <c r="O583" s="14"/>
      <c r="AH583" s="298" t="b">
        <v>0</v>
      </c>
    </row>
    <row r="584" spans="2:34" ht="29.25" hidden="1" customHeight="1" x14ac:dyDescent="0.2">
      <c r="B584" s="14"/>
      <c r="C584" s="624" t="s">
        <v>60</v>
      </c>
      <c r="D584" s="624"/>
      <c r="E584" s="624"/>
      <c r="F584" s="624"/>
      <c r="G584" s="624"/>
      <c r="H584" s="624"/>
      <c r="I584" s="624"/>
      <c r="J584" s="624"/>
      <c r="K584" s="624"/>
      <c r="L584" s="624"/>
      <c r="M584" s="624"/>
      <c r="N584" s="624"/>
      <c r="O584" s="14"/>
      <c r="AH584" s="298" t="b">
        <v>0</v>
      </c>
    </row>
    <row r="585" spans="2:34" ht="30" hidden="1" customHeight="1" x14ac:dyDescent="0.2">
      <c r="B585" s="14"/>
      <c r="C585" s="624" t="s">
        <v>59</v>
      </c>
      <c r="D585" s="624"/>
      <c r="E585" s="624"/>
      <c r="F585" s="624"/>
      <c r="G585" s="624"/>
      <c r="H585" s="624"/>
      <c r="I585" s="624"/>
      <c r="J585" s="624"/>
      <c r="K585" s="624"/>
      <c r="L585" s="624"/>
      <c r="M585" s="624"/>
      <c r="N585" s="624"/>
      <c r="O585" s="14"/>
      <c r="AH585" s="298" t="b">
        <v>0</v>
      </c>
    </row>
    <row r="586" spans="2:34" ht="32.25" hidden="1" customHeight="1" x14ac:dyDescent="0.2">
      <c r="B586" s="14"/>
      <c r="C586" s="624" t="s">
        <v>58</v>
      </c>
      <c r="D586" s="624"/>
      <c r="E586" s="624"/>
      <c r="F586" s="624"/>
      <c r="G586" s="624"/>
      <c r="H586" s="624"/>
      <c r="I586" s="624"/>
      <c r="J586" s="624"/>
      <c r="K586" s="624"/>
      <c r="L586" s="624"/>
      <c r="M586" s="624"/>
      <c r="N586" s="624"/>
      <c r="O586" s="14"/>
      <c r="AH586" s="298" t="b">
        <v>0</v>
      </c>
    </row>
    <row r="587" spans="2:34" ht="15" hidden="1" customHeight="1" x14ac:dyDescent="0.2">
      <c r="B587" s="14"/>
      <c r="C587" s="6"/>
      <c r="D587" s="14"/>
      <c r="E587" s="14"/>
      <c r="F587" s="14"/>
      <c r="G587" s="14"/>
      <c r="H587" s="14"/>
      <c r="I587" s="14"/>
      <c r="J587" s="14"/>
      <c r="K587" s="14"/>
      <c r="L587" s="14"/>
      <c r="M587" s="14"/>
      <c r="N587" s="14"/>
      <c r="O587" s="14"/>
    </row>
    <row r="588" spans="2:34" ht="20.25" hidden="1" customHeight="1" x14ac:dyDescent="0.2">
      <c r="B588" s="617" t="s">
        <v>504</v>
      </c>
      <c r="C588" s="617"/>
      <c r="D588" s="617"/>
      <c r="E588" s="617"/>
      <c r="F588" s="617"/>
      <c r="G588" s="617"/>
      <c r="H588" s="617"/>
      <c r="I588" s="617"/>
      <c r="J588" s="617"/>
      <c r="K588" s="617"/>
      <c r="L588" s="617"/>
      <c r="M588" s="617"/>
      <c r="N588" s="617"/>
      <c r="O588" s="617"/>
    </row>
    <row r="589" spans="2:34" ht="15" hidden="1" customHeight="1" x14ac:dyDescent="0.2">
      <c r="B589" s="326"/>
      <c r="C589" s="326"/>
      <c r="D589" s="326"/>
      <c r="E589" s="326"/>
      <c r="F589" s="326"/>
      <c r="G589" s="326"/>
      <c r="H589" s="326"/>
      <c r="I589" s="326"/>
      <c r="J589" s="497"/>
      <c r="K589" s="326"/>
      <c r="L589" s="326"/>
      <c r="M589" s="326"/>
      <c r="N589" s="326"/>
      <c r="O589" s="326"/>
    </row>
    <row r="590" spans="2:34" ht="15" hidden="1" customHeight="1" x14ac:dyDescent="0.2">
      <c r="B590" s="327"/>
      <c r="C590" s="470" t="s">
        <v>57</v>
      </c>
      <c r="D590" s="669"/>
      <c r="E590" s="669"/>
      <c r="F590" s="669"/>
      <c r="G590" s="669"/>
      <c r="H590" s="328"/>
      <c r="J590" s="470" t="s">
        <v>56</v>
      </c>
      <c r="K590" s="669"/>
      <c r="L590" s="669"/>
      <c r="M590" s="669"/>
      <c r="N590" s="669"/>
      <c r="O590" s="327"/>
    </row>
    <row r="591" spans="2:34" ht="15" hidden="1" customHeight="1" x14ac:dyDescent="0.2">
      <c r="B591" s="14"/>
      <c r="C591" s="328"/>
      <c r="D591" s="328"/>
      <c r="E591" s="328"/>
      <c r="F591" s="328"/>
      <c r="G591" s="328"/>
      <c r="H591" s="328"/>
      <c r="I591" s="328"/>
      <c r="J591" s="328"/>
      <c r="K591" s="328"/>
      <c r="L591" s="328"/>
      <c r="M591" s="328"/>
      <c r="N591" s="328"/>
      <c r="O591" s="14"/>
    </row>
    <row r="592" spans="2:34" ht="20.25" hidden="1" customHeight="1" x14ac:dyDescent="0.2">
      <c r="B592" s="617" t="s">
        <v>505</v>
      </c>
      <c r="C592" s="617"/>
      <c r="D592" s="617"/>
      <c r="E592" s="617"/>
      <c r="F592" s="617"/>
      <c r="G592" s="617"/>
      <c r="H592" s="617"/>
      <c r="I592" s="617"/>
      <c r="J592" s="617"/>
      <c r="K592" s="617"/>
      <c r="L592" s="617"/>
      <c r="M592" s="617"/>
      <c r="N592" s="617"/>
      <c r="O592" s="617"/>
    </row>
    <row r="593" spans="2:15" ht="15" hidden="1" customHeight="1" x14ac:dyDescent="0.2">
      <c r="B593" s="326"/>
      <c r="C593" s="326"/>
      <c r="D593" s="326"/>
      <c r="E593" s="326"/>
      <c r="F593" s="326"/>
      <c r="G593" s="326"/>
      <c r="H593" s="326"/>
      <c r="I593" s="326"/>
      <c r="J593" s="326"/>
      <c r="K593" s="326"/>
      <c r="L593" s="326"/>
      <c r="M593" s="326"/>
      <c r="N593" s="326"/>
      <c r="O593" s="326"/>
    </row>
    <row r="594" spans="2:15" ht="15" hidden="1" customHeight="1" x14ac:dyDescent="0.2">
      <c r="B594" s="312"/>
      <c r="C594" s="470" t="s">
        <v>57</v>
      </c>
      <c r="D594" s="669"/>
      <c r="E594" s="669"/>
      <c r="F594" s="669"/>
      <c r="G594" s="669"/>
      <c r="H594" s="312"/>
      <c r="J594" s="470" t="s">
        <v>56</v>
      </c>
      <c r="K594" s="669"/>
      <c r="L594" s="669"/>
      <c r="M594" s="669"/>
      <c r="N594" s="669"/>
      <c r="O594" s="312"/>
    </row>
    <row r="595" spans="2:15" ht="15" hidden="1" customHeight="1" x14ac:dyDescent="0.2">
      <c r="B595" s="312"/>
      <c r="C595" s="329"/>
      <c r="D595" s="329"/>
      <c r="E595" s="329"/>
      <c r="F595" s="329"/>
      <c r="G595" s="329"/>
      <c r="H595" s="329"/>
      <c r="I595" s="329"/>
      <c r="J595" s="329"/>
      <c r="K595" s="329"/>
      <c r="L595" s="329"/>
      <c r="M595" s="329"/>
      <c r="N595" s="329"/>
      <c r="O595" s="312"/>
    </row>
    <row r="596" spans="2:15" ht="20.25" hidden="1" customHeight="1" x14ac:dyDescent="0.2">
      <c r="B596" s="617" t="s">
        <v>716</v>
      </c>
      <c r="C596" s="617"/>
      <c r="D596" s="617"/>
      <c r="E596" s="617"/>
      <c r="F596" s="617"/>
      <c r="G596" s="617"/>
      <c r="H596" s="617"/>
      <c r="I596" s="617"/>
      <c r="J596" s="617"/>
      <c r="K596" s="617"/>
      <c r="L596" s="617"/>
      <c r="M596" s="617"/>
      <c r="N596" s="617"/>
      <c r="O596" s="617"/>
    </row>
    <row r="597" spans="2:15" ht="15" hidden="1" customHeight="1" x14ac:dyDescent="0.2">
      <c r="B597" s="330"/>
      <c r="C597" s="331"/>
      <c r="D597" s="331"/>
      <c r="E597" s="331"/>
      <c r="F597" s="331"/>
      <c r="G597" s="331"/>
      <c r="H597" s="331"/>
      <c r="I597" s="331"/>
      <c r="J597" s="331"/>
      <c r="K597" s="331"/>
      <c r="L597" s="331"/>
      <c r="M597" s="331"/>
      <c r="N597" s="331"/>
      <c r="O597" s="332"/>
    </row>
    <row r="598" spans="2:15" ht="75" hidden="1" customHeight="1" x14ac:dyDescent="0.2">
      <c r="B598" s="14"/>
      <c r="C598" s="601" t="s">
        <v>55</v>
      </c>
      <c r="D598" s="626"/>
      <c r="E598" s="625"/>
      <c r="F598" s="625"/>
      <c r="G598" s="625"/>
      <c r="H598" s="625"/>
      <c r="I598" s="671" t="s">
        <v>54</v>
      </c>
      <c r="J598" s="672"/>
      <c r="K598" s="625"/>
      <c r="L598" s="625"/>
      <c r="M598" s="625"/>
      <c r="N598" s="625"/>
      <c r="O598" s="315"/>
    </row>
    <row r="599" spans="2:15" ht="19.5" hidden="1" customHeight="1" x14ac:dyDescent="0.2">
      <c r="B599" s="324"/>
      <c r="C599" s="601"/>
      <c r="D599" s="601"/>
      <c r="E599" s="331"/>
      <c r="F599" s="331"/>
      <c r="G599" s="331"/>
      <c r="H599" s="331"/>
      <c r="I599" s="673"/>
      <c r="J599" s="673"/>
      <c r="K599" s="331"/>
      <c r="L599" s="331"/>
      <c r="M599" s="331"/>
      <c r="N599" s="331"/>
      <c r="O599" s="315"/>
    </row>
    <row r="600" spans="2:15" ht="15" hidden="1" customHeight="1" x14ac:dyDescent="0.2">
      <c r="B600" s="324"/>
      <c r="C600" s="338"/>
      <c r="D600" s="338"/>
      <c r="E600" s="338"/>
      <c r="F600" s="338"/>
      <c r="G600" s="338"/>
      <c r="H600" s="338"/>
      <c r="I600" s="338"/>
      <c r="J600" s="338"/>
      <c r="K600" s="338"/>
      <c r="L600" s="338"/>
      <c r="M600" s="338"/>
      <c r="N600" s="338"/>
      <c r="O600" s="315"/>
    </row>
    <row r="601" spans="2:15" ht="20.25" hidden="1" customHeight="1" x14ac:dyDescent="0.2">
      <c r="B601" s="617" t="s">
        <v>53</v>
      </c>
      <c r="C601" s="617"/>
      <c r="D601" s="617"/>
      <c r="E601" s="617"/>
      <c r="F601" s="617"/>
      <c r="G601" s="617"/>
      <c r="H601" s="617"/>
      <c r="I601" s="617"/>
      <c r="J601" s="617"/>
      <c r="K601" s="617"/>
      <c r="L601" s="617"/>
      <c r="M601" s="617"/>
      <c r="N601" s="617"/>
      <c r="O601" s="617"/>
    </row>
    <row r="602" spans="2:15" ht="15" hidden="1" customHeight="1" x14ac:dyDescent="0.2">
      <c r="B602" s="312"/>
      <c r="C602" s="368"/>
      <c r="D602" s="312"/>
      <c r="E602" s="312"/>
      <c r="F602" s="312"/>
      <c r="G602" s="312"/>
      <c r="H602" s="312"/>
      <c r="I602" s="312"/>
      <c r="J602" s="312"/>
      <c r="K602" s="312"/>
      <c r="L602" s="312"/>
      <c r="M602" s="312"/>
      <c r="N602" s="312"/>
      <c r="O602" s="312"/>
    </row>
    <row r="603" spans="2:15" ht="15" hidden="1" customHeight="1" x14ac:dyDescent="0.2">
      <c r="B603" s="14"/>
      <c r="C603" s="616" t="s">
        <v>52</v>
      </c>
      <c r="D603" s="616"/>
      <c r="E603" s="616"/>
      <c r="F603" s="616"/>
      <c r="G603" s="478" t="s">
        <v>51</v>
      </c>
      <c r="H603" s="344"/>
      <c r="J603" s="14"/>
      <c r="K603" s="14"/>
      <c r="L603" s="14"/>
      <c r="M603" s="14"/>
      <c r="N603" s="14"/>
      <c r="O603" s="14"/>
    </row>
    <row r="604" spans="2:15" ht="15" hidden="1" customHeight="1" x14ac:dyDescent="0.2">
      <c r="B604" s="328"/>
      <c r="C604" s="331"/>
      <c r="D604" s="331"/>
      <c r="E604" s="331"/>
      <c r="F604" s="331"/>
      <c r="G604" s="331"/>
      <c r="H604" s="331"/>
      <c r="I604" s="331"/>
      <c r="J604" s="331"/>
      <c r="K604" s="331"/>
      <c r="L604" s="331"/>
      <c r="M604" s="331"/>
      <c r="N604" s="331"/>
      <c r="O604" s="331"/>
    </row>
    <row r="605" spans="2:15" ht="20.25" hidden="1" customHeight="1" x14ac:dyDescent="0.2">
      <c r="B605" s="617" t="s">
        <v>715</v>
      </c>
      <c r="C605" s="617"/>
      <c r="D605" s="617"/>
      <c r="E605" s="617"/>
      <c r="F605" s="617"/>
      <c r="G605" s="617"/>
      <c r="H605" s="617"/>
      <c r="I605" s="617"/>
      <c r="J605" s="617"/>
      <c r="K605" s="617"/>
      <c r="L605" s="617"/>
      <c r="M605" s="617"/>
      <c r="N605" s="617"/>
      <c r="O605" s="617"/>
    </row>
    <row r="606" spans="2:15" ht="15" hidden="1" customHeight="1" x14ac:dyDescent="0.2">
      <c r="B606" s="331"/>
      <c r="C606" s="331"/>
      <c r="D606" s="331"/>
      <c r="E606" s="331"/>
      <c r="F606" s="331"/>
      <c r="G606" s="331"/>
      <c r="H606" s="331"/>
      <c r="I606" s="331"/>
      <c r="J606" s="331"/>
      <c r="K606" s="331"/>
      <c r="L606" s="331"/>
      <c r="M606" s="331"/>
      <c r="N606" s="331"/>
      <c r="O606" s="331"/>
    </row>
    <row r="607" spans="2:15" ht="15" hidden="1" customHeight="1" x14ac:dyDescent="0.2">
      <c r="B607" s="14"/>
      <c r="C607" s="601" t="s">
        <v>510</v>
      </c>
      <c r="D607" s="601"/>
      <c r="E607" s="416">
        <f>'PRESUPUESTO P.II.B-Entidad'!D38</f>
        <v>0</v>
      </c>
      <c r="F607" s="632" t="s">
        <v>482</v>
      </c>
      <c r="G607" s="632"/>
      <c r="H607" s="416">
        <f>'PRESUPUESTO P.II.B-Agrupación'!D39</f>
        <v>0</v>
      </c>
      <c r="I607" s="660" t="s">
        <v>506</v>
      </c>
      <c r="J607" s="660"/>
      <c r="K607" s="670"/>
      <c r="L607" s="416">
        <f>'PRESUPUESTO P.II.B-Entidad'!D34</f>
        <v>0</v>
      </c>
      <c r="M607" s="354" t="s">
        <v>482</v>
      </c>
      <c r="N607" s="416">
        <f>'PRESUPUESTO P.II.B-Agrupación'!D35</f>
        <v>0</v>
      </c>
      <c r="O607" s="331"/>
    </row>
    <row r="608" spans="2:15" ht="15" hidden="1" customHeight="1" x14ac:dyDescent="0.2">
      <c r="B608" s="14"/>
      <c r="C608" s="315"/>
      <c r="D608" s="315"/>
      <c r="E608" s="341"/>
      <c r="F608" s="348"/>
      <c r="G608" s="348"/>
      <c r="H608" s="14"/>
      <c r="I608" s="14"/>
      <c r="J608" s="14"/>
      <c r="K608" s="14"/>
      <c r="L608" s="14"/>
      <c r="M608" s="14"/>
      <c r="N608" s="14"/>
      <c r="O608" s="331"/>
    </row>
    <row r="609" spans="2:15" ht="15" hidden="1" customHeight="1" x14ac:dyDescent="0.2">
      <c r="B609" s="14"/>
      <c r="C609" s="595" t="s">
        <v>515</v>
      </c>
      <c r="D609" s="601"/>
      <c r="E609" s="416">
        <f>'PRESUPUESTO P.II.B-Entidad'!D37</f>
        <v>0</v>
      </c>
      <c r="F609" s="632" t="s">
        <v>482</v>
      </c>
      <c r="G609" s="632"/>
      <c r="H609" s="416">
        <f>'PRESUPUESTO P.II.B-Agrupación'!D38</f>
        <v>0</v>
      </c>
      <c r="I609" s="14"/>
      <c r="J609" s="641" t="s">
        <v>500</v>
      </c>
      <c r="K609" s="642"/>
      <c r="L609" s="128"/>
      <c r="M609" s="481" t="s">
        <v>501</v>
      </c>
      <c r="N609" s="129"/>
      <c r="O609" s="331"/>
    </row>
    <row r="610" spans="2:15" ht="15" hidden="1" customHeight="1" x14ac:dyDescent="0.2">
      <c r="B610" s="14"/>
      <c r="C610" s="14"/>
      <c r="D610" s="14"/>
      <c r="E610" s="14"/>
      <c r="F610" s="14"/>
      <c r="G610" s="14"/>
      <c r="H610" s="14"/>
      <c r="I610" s="14"/>
      <c r="J610" s="14"/>
      <c r="K610" s="14"/>
      <c r="L610" s="14"/>
      <c r="M610" s="14"/>
      <c r="N610" s="14"/>
      <c r="O610" s="331"/>
    </row>
    <row r="611" spans="2:15" ht="15" hidden="1" customHeight="1" x14ac:dyDescent="0.2">
      <c r="B611" s="14"/>
      <c r="C611" s="637" t="s">
        <v>1004</v>
      </c>
      <c r="D611" s="637"/>
      <c r="E611" s="637"/>
      <c r="F611" s="637"/>
      <c r="G611" s="637"/>
      <c r="H611" s="637"/>
      <c r="I611" s="637"/>
      <c r="J611" s="637"/>
      <c r="K611" s="637"/>
      <c r="L611" s="637"/>
      <c r="M611" s="637"/>
      <c r="N611" s="14"/>
      <c r="O611" s="14"/>
    </row>
    <row r="612" spans="2:15" ht="15" hidden="1" customHeight="1" x14ac:dyDescent="0.2">
      <c r="B612" s="14"/>
      <c r="C612" s="14"/>
      <c r="D612" s="14"/>
      <c r="E612" s="14"/>
      <c r="F612" s="14"/>
      <c r="G612" s="14"/>
      <c r="H612" s="14"/>
      <c r="I612" s="14"/>
      <c r="J612" s="14"/>
      <c r="K612" s="14"/>
      <c r="L612" s="14"/>
      <c r="M612" s="14"/>
      <c r="N612" s="14"/>
      <c r="O612" s="14"/>
    </row>
    <row r="613" spans="2:15" ht="21" hidden="1" customHeight="1" x14ac:dyDescent="0.2">
      <c r="B613" s="613" t="s">
        <v>728</v>
      </c>
      <c r="C613" s="613"/>
      <c r="D613" s="613"/>
      <c r="E613" s="613"/>
      <c r="F613" s="613"/>
      <c r="G613" s="613"/>
      <c r="H613" s="613"/>
      <c r="I613" s="613"/>
      <c r="J613" s="613"/>
      <c r="K613" s="613"/>
      <c r="L613" s="613"/>
      <c r="M613" s="613"/>
      <c r="N613" s="613"/>
      <c r="O613" s="613"/>
    </row>
    <row r="614" spans="2:15" ht="15" hidden="1" customHeight="1" x14ac:dyDescent="0.2">
      <c r="B614" s="14"/>
      <c r="C614" s="14"/>
      <c r="D614" s="14"/>
      <c r="E614" s="14"/>
      <c r="F614" s="14"/>
      <c r="G614" s="14"/>
      <c r="H614" s="14"/>
      <c r="I614" s="14"/>
      <c r="J614" s="14"/>
      <c r="K614" s="14"/>
      <c r="L614" s="14"/>
      <c r="M614" s="14"/>
      <c r="N614" s="14"/>
      <c r="O614" s="14"/>
    </row>
    <row r="615" spans="2:15" ht="22.5" hidden="1" customHeight="1" x14ac:dyDescent="0.2">
      <c r="B615" s="614" t="s">
        <v>739</v>
      </c>
      <c r="C615" s="614"/>
      <c r="D615" s="614"/>
      <c r="E615" s="614"/>
      <c r="F615" s="614"/>
      <c r="G615" s="614"/>
      <c r="H615" s="614"/>
      <c r="I615" s="614"/>
      <c r="J615" s="614"/>
      <c r="K615" s="614"/>
      <c r="L615" s="614"/>
      <c r="M615" s="614"/>
      <c r="N615" s="614"/>
      <c r="O615" s="614"/>
    </row>
    <row r="616" spans="2:15" ht="15" hidden="1" customHeight="1" x14ac:dyDescent="0.2">
      <c r="B616" s="14"/>
      <c r="C616" s="714" t="s">
        <v>734</v>
      </c>
      <c r="D616" s="714"/>
      <c r="E616" s="714"/>
      <c r="F616" s="714"/>
      <c r="G616" s="714"/>
      <c r="H616" s="714"/>
      <c r="I616" s="14"/>
      <c r="J616" s="14"/>
      <c r="K616" s="14"/>
      <c r="L616" s="14"/>
      <c r="M616" s="14"/>
      <c r="N616" s="14"/>
      <c r="O616" s="14"/>
    </row>
    <row r="617" spans="2:15" ht="9" hidden="1" customHeight="1" x14ac:dyDescent="0.2">
      <c r="B617" s="14"/>
      <c r="C617" s="337"/>
      <c r="D617" s="337"/>
      <c r="E617" s="337"/>
      <c r="F617" s="337"/>
      <c r="G617" s="337"/>
      <c r="H617" s="337"/>
      <c r="I617" s="14"/>
      <c r="J617" s="14"/>
      <c r="K617" s="14"/>
      <c r="L617" s="14"/>
      <c r="M617" s="14"/>
      <c r="N617" s="14"/>
      <c r="O617" s="14"/>
    </row>
    <row r="618" spans="2:15" ht="20.25" hidden="1" customHeight="1" x14ac:dyDescent="0.2">
      <c r="B618" s="414"/>
      <c r="C618" s="415" t="s">
        <v>717</v>
      </c>
      <c r="D618" s="414"/>
      <c r="E618" s="414"/>
      <c r="F618" s="414"/>
      <c r="G618" s="414"/>
      <c r="H618" s="414"/>
      <c r="I618" s="414"/>
      <c r="J618" s="414"/>
      <c r="K618" s="414"/>
      <c r="L618" s="414"/>
      <c r="M618" s="414"/>
      <c r="N618" s="414"/>
      <c r="O618" s="414"/>
    </row>
    <row r="619" spans="2:15" ht="15" hidden="1" customHeight="1" x14ac:dyDescent="0.2">
      <c r="B619" s="14"/>
      <c r="C619" s="315"/>
      <c r="D619" s="338"/>
      <c r="E619" s="14"/>
      <c r="F619" s="14"/>
      <c r="G619" s="14"/>
      <c r="H619" s="14"/>
      <c r="I619" s="14"/>
      <c r="J619" s="14"/>
      <c r="K619" s="14"/>
      <c r="L619" s="14"/>
      <c r="M619" s="14"/>
      <c r="N619" s="14"/>
      <c r="O619" s="14"/>
    </row>
    <row r="620" spans="2:15" ht="37.5" hidden="1" customHeight="1" x14ac:dyDescent="0.2">
      <c r="B620" s="14"/>
      <c r="C620" s="355" t="s">
        <v>722</v>
      </c>
      <c r="D620" s="338"/>
      <c r="E620" s="612"/>
      <c r="F620" s="612"/>
      <c r="G620" s="612"/>
      <c r="H620" s="612"/>
      <c r="I620" s="612"/>
      <c r="J620" s="612"/>
      <c r="K620" s="612"/>
      <c r="L620" s="14"/>
      <c r="M620" s="14"/>
      <c r="N620" s="14"/>
      <c r="O620" s="14"/>
    </row>
    <row r="621" spans="2:15" ht="15" hidden="1" customHeight="1" x14ac:dyDescent="0.2">
      <c r="B621" s="14"/>
      <c r="C621" s="315"/>
      <c r="D621" s="338"/>
      <c r="E621" s="338"/>
      <c r="F621" s="338"/>
      <c r="G621" s="338"/>
      <c r="H621" s="338"/>
      <c r="I621" s="338"/>
      <c r="J621" s="338"/>
      <c r="K621" s="338"/>
      <c r="L621" s="14"/>
      <c r="M621" s="14"/>
      <c r="N621" s="14"/>
      <c r="O621" s="14"/>
    </row>
    <row r="622" spans="2:15" ht="36.75" hidden="1" customHeight="1" x14ac:dyDescent="0.2">
      <c r="B622" s="14"/>
      <c r="C622" s="355" t="s">
        <v>723</v>
      </c>
      <c r="D622" s="338"/>
      <c r="E622" s="612" t="s">
        <v>1041</v>
      </c>
      <c r="F622" s="612"/>
      <c r="G622" s="612"/>
      <c r="H622" s="612"/>
      <c r="I622" s="612"/>
      <c r="J622" s="612"/>
      <c r="K622" s="612"/>
      <c r="L622" s="14"/>
      <c r="M622" s="14"/>
      <c r="N622" s="14"/>
      <c r="O622" s="14"/>
    </row>
    <row r="623" spans="2:15" ht="15" hidden="1" customHeight="1" x14ac:dyDescent="0.2">
      <c r="B623" s="14"/>
      <c r="D623" s="338"/>
      <c r="E623" s="14"/>
      <c r="F623" s="14"/>
      <c r="G623" s="14"/>
      <c r="H623" s="14"/>
      <c r="I623" s="14"/>
      <c r="J623" s="14"/>
      <c r="K623" s="14"/>
      <c r="L623" s="14"/>
      <c r="M623" s="14"/>
      <c r="N623" s="14"/>
      <c r="O623" s="14"/>
    </row>
    <row r="624" spans="2:15" ht="36.75" hidden="1" customHeight="1" x14ac:dyDescent="0.2">
      <c r="B624" s="14"/>
      <c r="C624" s="355" t="s">
        <v>724</v>
      </c>
      <c r="D624" s="338"/>
      <c r="E624" s="612"/>
      <c r="F624" s="612"/>
      <c r="G624" s="612"/>
      <c r="H624" s="612"/>
      <c r="I624" s="612"/>
      <c r="J624" s="612"/>
      <c r="K624" s="612"/>
      <c r="L624" s="14"/>
      <c r="M624" s="14"/>
      <c r="N624" s="14"/>
      <c r="O624" s="14"/>
    </row>
    <row r="625" spans="2:15" ht="15" hidden="1" customHeight="1" x14ac:dyDescent="0.2">
      <c r="B625" s="14"/>
      <c r="D625" s="338"/>
      <c r="E625" s="14"/>
      <c r="F625" s="14"/>
      <c r="G625" s="14"/>
      <c r="H625" s="14"/>
      <c r="I625" s="14"/>
      <c r="J625" s="14"/>
      <c r="K625" s="14"/>
      <c r="L625" s="14"/>
      <c r="M625" s="14"/>
      <c r="N625" s="14"/>
      <c r="O625" s="14"/>
    </row>
    <row r="626" spans="2:15" ht="38.25" hidden="1" customHeight="1" x14ac:dyDescent="0.2">
      <c r="B626" s="14"/>
      <c r="C626" s="355" t="s">
        <v>725</v>
      </c>
      <c r="D626" s="338"/>
      <c r="E626" s="612"/>
      <c r="F626" s="612"/>
      <c r="G626" s="612"/>
      <c r="H626" s="612"/>
      <c r="I626" s="612"/>
      <c r="J626" s="612"/>
      <c r="K626" s="612"/>
      <c r="L626" s="14"/>
      <c r="M626" s="14"/>
      <c r="N626" s="14"/>
      <c r="O626" s="14"/>
    </row>
    <row r="627" spans="2:15" ht="15" hidden="1" customHeight="1" x14ac:dyDescent="0.2">
      <c r="B627" s="14"/>
      <c r="C627" s="315"/>
      <c r="D627" s="338"/>
      <c r="E627" s="14"/>
      <c r="F627" s="14"/>
      <c r="G627" s="14"/>
      <c r="H627" s="14"/>
      <c r="I627" s="14"/>
      <c r="J627" s="14"/>
      <c r="K627" s="14"/>
      <c r="L627" s="14"/>
      <c r="M627" s="14"/>
      <c r="N627" s="14"/>
      <c r="O627" s="14"/>
    </row>
    <row r="628" spans="2:15" ht="21" hidden="1" customHeight="1" x14ac:dyDescent="0.2">
      <c r="B628" s="414"/>
      <c r="C628" s="415" t="s">
        <v>718</v>
      </c>
      <c r="D628" s="414"/>
      <c r="E628" s="414"/>
      <c r="F628" s="414"/>
      <c r="G628" s="414"/>
      <c r="H628" s="414"/>
      <c r="I628" s="414"/>
      <c r="J628" s="414"/>
      <c r="K628" s="414"/>
      <c r="L628" s="414"/>
      <c r="M628" s="414"/>
      <c r="N628" s="414"/>
      <c r="O628" s="414"/>
    </row>
    <row r="629" spans="2:15" ht="14.25" hidden="1" customHeight="1" x14ac:dyDescent="0.2">
      <c r="B629" s="321"/>
      <c r="C629" s="334"/>
      <c r="D629" s="321"/>
      <c r="E629" s="321"/>
      <c r="F629" s="321"/>
      <c r="G629" s="321"/>
      <c r="H629" s="321"/>
      <c r="I629" s="321"/>
      <c r="J629" s="321"/>
      <c r="K629" s="321"/>
      <c r="L629" s="321"/>
      <c r="M629" s="321"/>
      <c r="N629" s="321"/>
      <c r="O629" s="321"/>
    </row>
    <row r="630" spans="2:15" ht="37.5" hidden="1" customHeight="1" x14ac:dyDescent="0.2">
      <c r="B630" s="321"/>
      <c r="C630" s="355" t="s">
        <v>726</v>
      </c>
      <c r="D630" s="321"/>
      <c r="E630" s="612"/>
      <c r="F630" s="612"/>
      <c r="G630" s="612"/>
      <c r="H630" s="612"/>
      <c r="I630" s="612"/>
      <c r="J630" s="612"/>
      <c r="K630" s="612"/>
      <c r="L630" s="321"/>
      <c r="M630" s="321"/>
      <c r="N630" s="321"/>
      <c r="O630" s="321"/>
    </row>
    <row r="631" spans="2:15" ht="15" hidden="1" customHeight="1" x14ac:dyDescent="0.15">
      <c r="B631" s="14"/>
      <c r="C631" s="309"/>
      <c r="D631" s="14"/>
      <c r="E631" s="14"/>
      <c r="F631" s="14"/>
      <c r="G631" s="14"/>
      <c r="H631" s="14"/>
      <c r="I631" s="14"/>
      <c r="J631" s="14"/>
      <c r="K631" s="14"/>
      <c r="L631" s="335"/>
      <c r="M631" s="309"/>
      <c r="N631" s="14"/>
      <c r="O631" s="14"/>
    </row>
    <row r="632" spans="2:15" ht="36.75" hidden="1" customHeight="1" x14ac:dyDescent="0.2">
      <c r="B632" s="321"/>
      <c r="C632" s="355" t="s">
        <v>727</v>
      </c>
      <c r="D632" s="321"/>
      <c r="E632" s="612"/>
      <c r="F632" s="612"/>
      <c r="G632" s="612"/>
      <c r="H632" s="612"/>
      <c r="I632" s="612"/>
      <c r="J632" s="612"/>
      <c r="K632" s="612"/>
      <c r="L632" s="321"/>
      <c r="M632" s="321"/>
      <c r="N632" s="321"/>
      <c r="O632" s="321"/>
    </row>
    <row r="633" spans="2:15" ht="15" hidden="1" customHeight="1" x14ac:dyDescent="0.2">
      <c r="B633" s="14"/>
      <c r="C633" s="14"/>
      <c r="D633" s="14"/>
      <c r="E633" s="14"/>
      <c r="F633" s="14"/>
      <c r="G633" s="14"/>
      <c r="H633" s="14"/>
      <c r="I633" s="14"/>
      <c r="J633" s="14"/>
      <c r="K633" s="14"/>
      <c r="L633" s="14"/>
      <c r="M633" s="14"/>
      <c r="N633" s="14"/>
      <c r="O633" s="14"/>
    </row>
    <row r="634" spans="2:15" ht="15" hidden="1" customHeight="1" x14ac:dyDescent="0.2"/>
    <row r="635" spans="2:15" ht="15" hidden="1" customHeight="1" x14ac:dyDescent="0.2"/>
    <row r="636" spans="2:15" ht="16.5" customHeight="1" x14ac:dyDescent="0.2"/>
  </sheetData>
  <sheetProtection algorithmName="SHA-512" hashValue="J6iwTt+7gNCVleiHsAzMmsvYwNhKfQ41wKvqlhg+PiDCggrzwSznfvAlKuS51mBvLzQNObb0FIn9YMwV24Za0g==" saltValue="KyzqCz86XAR1MkgwSPMdEQ==" spinCount="100000" sheet="1" objects="1" scenarios="1"/>
  <protectedRanges>
    <protectedRange sqref="N9 C10 K8:N8 F10:H10 F12:F13 H12:H13 C12:C13 D11 F83:N83 J13 K10:N13 J5:N6 C8:I8 I10:I13 C4:N4 M77:N82 F15:N19 F69:N72 F314:N314 F74:N76 G77:J82 F73:J73" name="TipologíaSolicitante"/>
    <protectedRange sqref="C347:C348 C396:C397 C445:C446 C494:C495 C545:C546 C594:C595" name="AreaTematicaSecundaria_1"/>
    <protectedRange sqref="C331:C333 C335:C338 C380:C382 C384:C387 C429:C431 C433:C436 C478:C480 C482:C485 C529:C531 C533:C536 C578:C580 C582:C585" name="ObjetivoPrincipal_1"/>
    <protectedRange sqref="C343 C392 C441 C490 C541 C590" name="AreaTematica_1"/>
    <protectedRange sqref="G356:H356 H357:I357 G405:H405 H406:I406 G454:H454 H455:I455 G503:H503 H504:I504 G554:H554 H555:I555 G603:H603 H604:I604" name="DuracionEstimada_1"/>
    <protectedRange sqref="C328 C324 C326 F323:N323 E322:E323 D323 D324:N328 E319:N319 D321:N321 C377 C373 C375 F372:N372 E371:E372 D372 D373:N377 E368:N368 D370:N370 C426 C422 C424 F421:N421 E420:E421 D421 D422:N426 E417:N417 D419:N419 C475 C471 C473 F470:N470 E469:E470 D470 D471:N475 E466:N466 D468:N468 C526 C522 C524 F521:N521 E520:E521 D521 D522:N526 E517:N517 D519:N519 C575 C571 C573 F570:N570 E569:E570 D570 D571:N575 E566:N566 D568:N568" name="TipologíaSolicitante_12"/>
    <protectedRange sqref="E65 E133 E178:E179 E223:E224 E268:E269 E313" name="AmbitoAgroalimentario_2"/>
    <protectedRange sqref="E36 E38 E40 K42:K49 I40 J38 M38 M40 K292:K293 E100 E102 E104 K106:K113 I104 J102 M102 M104 E42:E49 E151 E153 E155 K157:K158 I155 J153 M153 E292:E293 E196 E198 E200 K202:K203 I200 J198 M198 E157:E158 E241 E243 E245 K247:K248 I245 J243 M243 E202:E203 E286 E288 E290 E247:E248 I290 J288 M288 M290 E106:E113 M155 M200 M245" name="DatosContacto_2"/>
    <protectedRange sqref="E30 K30 K32 E32 E94 K94 K96 E96 K145 K147 E147 K190 K192 E192 K235 K237 E237 E280 K280 K282 E282 E145 E141 E186 E190 E231 E235 E276" name="DatosRepresentante_2"/>
    <protectedRange sqref="E24 E88 E139 E184 E229 E274" name="DatosMiembro_2"/>
    <protectedRange sqref="E54 E56:E57 E120 E122:E123 E165 E167:E168 E210 E212:E213 E255 E257:E258 E300 E302:E303" name="TipoEntidad_2"/>
    <protectedRange sqref="E306 E126 E171 E216 E261" name="ExtensionTerritorial_2"/>
  </protectedRanges>
  <dataConsolidate/>
  <mergeCells count="590">
    <mergeCell ref="C616:H616"/>
    <mergeCell ref="C436:N436"/>
    <mergeCell ref="C380:N380"/>
    <mergeCell ref="B366:O366"/>
    <mergeCell ref="C368:E368"/>
    <mergeCell ref="B378:O378"/>
    <mergeCell ref="I400:J401"/>
    <mergeCell ref="C405:F405"/>
    <mergeCell ref="C413:M413"/>
    <mergeCell ref="C383:N383"/>
    <mergeCell ref="C412:D412"/>
    <mergeCell ref="B403:O403"/>
    <mergeCell ref="B407:O407"/>
    <mergeCell ref="B398:O398"/>
    <mergeCell ref="C400:D401"/>
    <mergeCell ref="C384:N384"/>
    <mergeCell ref="C411:D411"/>
    <mergeCell ref="F411:G411"/>
    <mergeCell ref="D392:G392"/>
    <mergeCell ref="K392:N392"/>
    <mergeCell ref="B394:O394"/>
    <mergeCell ref="D396:G396"/>
    <mergeCell ref="C417:E417"/>
    <mergeCell ref="F425:N425"/>
    <mergeCell ref="F417:N417"/>
    <mergeCell ref="F360:G360"/>
    <mergeCell ref="C360:D360"/>
    <mergeCell ref="B354:O354"/>
    <mergeCell ref="B349:O349"/>
    <mergeCell ref="C351:D352"/>
    <mergeCell ref="E351:H351"/>
    <mergeCell ref="K351:N351"/>
    <mergeCell ref="I409:K409"/>
    <mergeCell ref="C385:N385"/>
    <mergeCell ref="C376:E376"/>
    <mergeCell ref="C362:D362"/>
    <mergeCell ref="F362:G362"/>
    <mergeCell ref="C364:M364"/>
    <mergeCell ref="C370:E370"/>
    <mergeCell ref="F370:N370"/>
    <mergeCell ref="K396:N396"/>
    <mergeCell ref="B358:O358"/>
    <mergeCell ref="F372:N372"/>
    <mergeCell ref="C386:N386"/>
    <mergeCell ref="B415:O415"/>
    <mergeCell ref="C425:E425"/>
    <mergeCell ref="E235:F235"/>
    <mergeCell ref="I235:J235"/>
    <mergeCell ref="L269:O269"/>
    <mergeCell ref="D260:N260"/>
    <mergeCell ref="E257:K257"/>
    <mergeCell ref="E292:G292"/>
    <mergeCell ref="I292:J292"/>
    <mergeCell ref="E253:F253"/>
    <mergeCell ref="C255:D255"/>
    <mergeCell ref="C276:D276"/>
    <mergeCell ref="E276:F276"/>
    <mergeCell ref="E274:N274"/>
    <mergeCell ref="B284:O284"/>
    <mergeCell ref="C286:D286"/>
    <mergeCell ref="E286:N286"/>
    <mergeCell ref="E288:H288"/>
    <mergeCell ref="C256:D256"/>
    <mergeCell ref="I237:J237"/>
    <mergeCell ref="C319:E319"/>
    <mergeCell ref="C321:E321"/>
    <mergeCell ref="F321:N321"/>
    <mergeCell ref="I263:J263"/>
    <mergeCell ref="C268:D268"/>
    <mergeCell ref="C145:D145"/>
    <mergeCell ref="E145:F145"/>
    <mergeCell ref="I145:J145"/>
    <mergeCell ref="K145:N145"/>
    <mergeCell ref="E139:N139"/>
    <mergeCell ref="C147:D147"/>
    <mergeCell ref="E147:H147"/>
    <mergeCell ref="K173:N173"/>
    <mergeCell ref="I147:J147"/>
    <mergeCell ref="K147:N147"/>
    <mergeCell ref="B143:O143"/>
    <mergeCell ref="C167:D167"/>
    <mergeCell ref="E167:K167"/>
    <mergeCell ref="B159:O159"/>
    <mergeCell ref="D160:N160"/>
    <mergeCell ref="C157:D157"/>
    <mergeCell ref="E163:F163"/>
    <mergeCell ref="F168:N168"/>
    <mergeCell ref="B169:O169"/>
    <mergeCell ref="D170:N170"/>
    <mergeCell ref="C166:D166"/>
    <mergeCell ref="B131:O131"/>
    <mergeCell ref="E110:H110"/>
    <mergeCell ref="D132:N132"/>
    <mergeCell ref="C139:D139"/>
    <mergeCell ref="E133:G133"/>
    <mergeCell ref="D78:H78"/>
    <mergeCell ref="I77:J77"/>
    <mergeCell ref="C24:D24"/>
    <mergeCell ref="E24:L24"/>
    <mergeCell ref="E60:H60"/>
    <mergeCell ref="K60:N60"/>
    <mergeCell ref="C137:D137"/>
    <mergeCell ref="E137:F137"/>
    <mergeCell ref="E65:G65"/>
    <mergeCell ref="C40:D40"/>
    <mergeCell ref="E40:G40"/>
    <mergeCell ref="C26:D26"/>
    <mergeCell ref="E26:F26"/>
    <mergeCell ref="K46:N46"/>
    <mergeCell ref="B28:O28"/>
    <mergeCell ref="I30:J30"/>
    <mergeCell ref="E42:G42"/>
    <mergeCell ref="C42:D42"/>
    <mergeCell ref="I42:J42"/>
    <mergeCell ref="C12:O12"/>
    <mergeCell ref="C13:O13"/>
    <mergeCell ref="C18:O18"/>
    <mergeCell ref="C17:O17"/>
    <mergeCell ref="B20:O20"/>
    <mergeCell ref="E38:H38"/>
    <mergeCell ref="M38:N38"/>
    <mergeCell ref="C141:D141"/>
    <mergeCell ref="D177:N177"/>
    <mergeCell ref="B98:O98"/>
    <mergeCell ref="C69:D69"/>
    <mergeCell ref="B67:O67"/>
    <mergeCell ref="C88:D88"/>
    <mergeCell ref="D81:H81"/>
    <mergeCell ref="B135:O135"/>
    <mergeCell ref="B149:O149"/>
    <mergeCell ref="C104:D104"/>
    <mergeCell ref="K106:N106"/>
    <mergeCell ref="C123:D123"/>
    <mergeCell ref="C133:D133"/>
    <mergeCell ref="K112:N112"/>
    <mergeCell ref="C106:D106"/>
    <mergeCell ref="E106:G106"/>
    <mergeCell ref="D125:N125"/>
    <mergeCell ref="J73:M73"/>
    <mergeCell ref="E128:H128"/>
    <mergeCell ref="K128:N128"/>
    <mergeCell ref="E173:H173"/>
    <mergeCell ref="C55:D55"/>
    <mergeCell ref="C54:D54"/>
    <mergeCell ref="C56:D56"/>
    <mergeCell ref="E56:K56"/>
    <mergeCell ref="E46:H46"/>
    <mergeCell ref="I128:J128"/>
    <mergeCell ref="E165:I165"/>
    <mergeCell ref="B108:O108"/>
    <mergeCell ref="E112:H112"/>
    <mergeCell ref="E157:G157"/>
    <mergeCell ref="C155:D155"/>
    <mergeCell ref="I173:J173"/>
    <mergeCell ref="C168:D168"/>
    <mergeCell ref="I157:J157"/>
    <mergeCell ref="K157:N157"/>
    <mergeCell ref="M155:N155"/>
    <mergeCell ref="C165:D165"/>
    <mergeCell ref="E155:G155"/>
    <mergeCell ref="I155:K155"/>
    <mergeCell ref="E141:F141"/>
    <mergeCell ref="C5:D5"/>
    <mergeCell ref="B1:O1"/>
    <mergeCell ref="B2:O2"/>
    <mergeCell ref="B3:O3"/>
    <mergeCell ref="C9:D9"/>
    <mergeCell ref="C10:O10"/>
    <mergeCell ref="K42:N42"/>
    <mergeCell ref="K30:N30"/>
    <mergeCell ref="E32:H32"/>
    <mergeCell ref="B34:O34"/>
    <mergeCell ref="C30:D30"/>
    <mergeCell ref="E30:F30"/>
    <mergeCell ref="C36:D36"/>
    <mergeCell ref="E36:N36"/>
    <mergeCell ref="I40:K40"/>
    <mergeCell ref="M40:N40"/>
    <mergeCell ref="C32:D32"/>
    <mergeCell ref="J5:L5"/>
    <mergeCell ref="M5:N5"/>
    <mergeCell ref="B7:O7"/>
    <mergeCell ref="E5:F5"/>
    <mergeCell ref="I32:J32"/>
    <mergeCell ref="K32:N32"/>
    <mergeCell ref="C11:O11"/>
    <mergeCell ref="C94:D94"/>
    <mergeCell ref="E96:H96"/>
    <mergeCell ref="I96:J96"/>
    <mergeCell ref="B124:O124"/>
    <mergeCell ref="I94:J94"/>
    <mergeCell ref="K94:N94"/>
    <mergeCell ref="D82:H82"/>
    <mergeCell ref="I80:J80"/>
    <mergeCell ref="D115:N115"/>
    <mergeCell ref="B114:O114"/>
    <mergeCell ref="E104:G104"/>
    <mergeCell ref="I104:K104"/>
    <mergeCell ref="M104:N104"/>
    <mergeCell ref="E90:F90"/>
    <mergeCell ref="B84:O84"/>
    <mergeCell ref="C100:D100"/>
    <mergeCell ref="K96:N96"/>
    <mergeCell ref="K110:N110"/>
    <mergeCell ref="E86:F86"/>
    <mergeCell ref="I81:J81"/>
    <mergeCell ref="E100:N100"/>
    <mergeCell ref="F123:N123"/>
    <mergeCell ref="E118:F118"/>
    <mergeCell ref="C120:D120"/>
    <mergeCell ref="C65:D65"/>
    <mergeCell ref="B92:O92"/>
    <mergeCell ref="B71:O71"/>
    <mergeCell ref="E120:I120"/>
    <mergeCell ref="B44:O44"/>
    <mergeCell ref="C77:H77"/>
    <mergeCell ref="I79:J79"/>
    <mergeCell ref="C96:D96"/>
    <mergeCell ref="E102:H102"/>
    <mergeCell ref="M102:N102"/>
    <mergeCell ref="I78:J78"/>
    <mergeCell ref="C73:H73"/>
    <mergeCell ref="C75:H75"/>
    <mergeCell ref="E94:F94"/>
    <mergeCell ref="B63:O63"/>
    <mergeCell ref="I60:J60"/>
    <mergeCell ref="E88:N88"/>
    <mergeCell ref="F57:N57"/>
    <mergeCell ref="B58:O58"/>
    <mergeCell ref="B50:O50"/>
    <mergeCell ref="C90:D90"/>
    <mergeCell ref="D80:H80"/>
    <mergeCell ref="D79:H79"/>
    <mergeCell ref="I106:J106"/>
    <mergeCell ref="B270:O270"/>
    <mergeCell ref="E255:I255"/>
    <mergeCell ref="C237:D237"/>
    <mergeCell ref="B259:O259"/>
    <mergeCell ref="M245:N245"/>
    <mergeCell ref="C247:D247"/>
    <mergeCell ref="I247:J247"/>
    <mergeCell ref="K247:N247"/>
    <mergeCell ref="K237:N237"/>
    <mergeCell ref="D267:N267"/>
    <mergeCell ref="F258:N258"/>
    <mergeCell ref="E243:H243"/>
    <mergeCell ref="M243:N243"/>
    <mergeCell ref="E308:H308"/>
    <mergeCell ref="E241:N241"/>
    <mergeCell ref="D250:N250"/>
    <mergeCell ref="K282:N282"/>
    <mergeCell ref="C292:D292"/>
    <mergeCell ref="C290:D290"/>
    <mergeCell ref="E290:G290"/>
    <mergeCell ref="E237:H237"/>
    <mergeCell ref="C211:D211"/>
    <mergeCell ref="C231:D231"/>
    <mergeCell ref="B225:O225"/>
    <mergeCell ref="E245:G245"/>
    <mergeCell ref="C257:D257"/>
    <mergeCell ref="C258:D258"/>
    <mergeCell ref="M288:N288"/>
    <mergeCell ref="B266:O266"/>
    <mergeCell ref="E229:N229"/>
    <mergeCell ref="E247:G247"/>
    <mergeCell ref="C269:K269"/>
    <mergeCell ref="F303:N303"/>
    <mergeCell ref="C301:D301"/>
    <mergeCell ref="C302:D302"/>
    <mergeCell ref="E302:K302"/>
    <mergeCell ref="C303:D303"/>
    <mergeCell ref="C200:D200"/>
    <mergeCell ref="E200:G200"/>
    <mergeCell ref="C196:D196"/>
    <mergeCell ref="E196:N196"/>
    <mergeCell ref="E198:H198"/>
    <mergeCell ref="E190:F190"/>
    <mergeCell ref="C227:D227"/>
    <mergeCell ref="B188:O188"/>
    <mergeCell ref="C190:D190"/>
    <mergeCell ref="B214:O214"/>
    <mergeCell ref="D215:N215"/>
    <mergeCell ref="C212:D212"/>
    <mergeCell ref="I192:J192"/>
    <mergeCell ref="I190:J190"/>
    <mergeCell ref="E208:F208"/>
    <mergeCell ref="C202:D202"/>
    <mergeCell ref="E202:G202"/>
    <mergeCell ref="M200:N200"/>
    <mergeCell ref="I200:K200"/>
    <mergeCell ref="K190:N190"/>
    <mergeCell ref="I218:J218"/>
    <mergeCell ref="I202:J202"/>
    <mergeCell ref="C178:D178"/>
    <mergeCell ref="E184:N184"/>
    <mergeCell ref="E192:H192"/>
    <mergeCell ref="B180:O180"/>
    <mergeCell ref="M198:N198"/>
    <mergeCell ref="K192:N192"/>
    <mergeCell ref="B194:O194"/>
    <mergeCell ref="E186:F186"/>
    <mergeCell ref="C182:D182"/>
    <mergeCell ref="C186:D186"/>
    <mergeCell ref="E182:F182"/>
    <mergeCell ref="C184:D184"/>
    <mergeCell ref="B176:O176"/>
    <mergeCell ref="C603:F603"/>
    <mergeCell ref="C560:D560"/>
    <mergeCell ref="B605:O605"/>
    <mergeCell ref="C584:N584"/>
    <mergeCell ref="C585:N585"/>
    <mergeCell ref="E598:H598"/>
    <mergeCell ref="K598:N598"/>
    <mergeCell ref="K235:N235"/>
    <mergeCell ref="B233:O233"/>
    <mergeCell ref="B239:O239"/>
    <mergeCell ref="E282:H282"/>
    <mergeCell ref="B278:O278"/>
    <mergeCell ref="C280:D280"/>
    <mergeCell ref="E280:F280"/>
    <mergeCell ref="I280:J280"/>
    <mergeCell ref="K280:N280"/>
    <mergeCell ref="E263:H263"/>
    <mergeCell ref="K263:N263"/>
    <mergeCell ref="C245:D245"/>
    <mergeCell ref="C192:D192"/>
    <mergeCell ref="B556:O556"/>
    <mergeCell ref="I558:K558"/>
    <mergeCell ref="C562:M562"/>
    <mergeCell ref="C611:M611"/>
    <mergeCell ref="B592:O592"/>
    <mergeCell ref="D594:G594"/>
    <mergeCell ref="K594:N594"/>
    <mergeCell ref="B596:O596"/>
    <mergeCell ref="B576:O576"/>
    <mergeCell ref="C578:N578"/>
    <mergeCell ref="C579:N579"/>
    <mergeCell ref="C607:D607"/>
    <mergeCell ref="F607:G607"/>
    <mergeCell ref="I607:K607"/>
    <mergeCell ref="D590:G590"/>
    <mergeCell ref="F609:G609"/>
    <mergeCell ref="B601:O601"/>
    <mergeCell ref="C586:N586"/>
    <mergeCell ref="C609:D609"/>
    <mergeCell ref="K590:N590"/>
    <mergeCell ref="J609:K609"/>
    <mergeCell ref="C581:N581"/>
    <mergeCell ref="C583:N583"/>
    <mergeCell ref="B588:O588"/>
    <mergeCell ref="C598:D599"/>
    <mergeCell ref="I598:J599"/>
    <mergeCell ref="F568:N568"/>
    <mergeCell ref="F566:N566"/>
    <mergeCell ref="C566:E566"/>
    <mergeCell ref="C572:E572"/>
    <mergeCell ref="C580:N580"/>
    <mergeCell ref="C568:E568"/>
    <mergeCell ref="C574:E574"/>
    <mergeCell ref="F560:G560"/>
    <mergeCell ref="F574:N574"/>
    <mergeCell ref="F570:N570"/>
    <mergeCell ref="C558:D558"/>
    <mergeCell ref="F558:G558"/>
    <mergeCell ref="C570:E570"/>
    <mergeCell ref="B564:O564"/>
    <mergeCell ref="F572:N572"/>
    <mergeCell ref="B315:O315"/>
    <mergeCell ref="D305:N305"/>
    <mergeCell ref="B341:O341"/>
    <mergeCell ref="C337:N337"/>
    <mergeCell ref="D347:G347"/>
    <mergeCell ref="K347:N347"/>
    <mergeCell ref="K308:N308"/>
    <mergeCell ref="C419:E419"/>
    <mergeCell ref="F419:N419"/>
    <mergeCell ref="C430:N430"/>
    <mergeCell ref="C431:N431"/>
    <mergeCell ref="C432:N432"/>
    <mergeCell ref="B427:O427"/>
    <mergeCell ref="C429:N429"/>
    <mergeCell ref="C421:E421"/>
    <mergeCell ref="C423:E423"/>
    <mergeCell ref="E400:H400"/>
    <mergeCell ref="K400:N400"/>
    <mergeCell ref="I351:J352"/>
    <mergeCell ref="B304:O304"/>
    <mergeCell ref="I290:K290"/>
    <mergeCell ref="M290:N290"/>
    <mergeCell ref="K292:N292"/>
    <mergeCell ref="B294:O294"/>
    <mergeCell ref="E300:I300"/>
    <mergeCell ref="C300:D300"/>
    <mergeCell ref="F319:N319"/>
    <mergeCell ref="C339:N339"/>
    <mergeCell ref="C338:N338"/>
    <mergeCell ref="C336:N336"/>
    <mergeCell ref="C335:N335"/>
    <mergeCell ref="B317:O317"/>
    <mergeCell ref="F327:N327"/>
    <mergeCell ref="C327:E327"/>
    <mergeCell ref="D295:N295"/>
    <mergeCell ref="E298:F298"/>
    <mergeCell ref="C334:N334"/>
    <mergeCell ref="C331:N331"/>
    <mergeCell ref="F325:N325"/>
    <mergeCell ref="C325:E325"/>
    <mergeCell ref="B329:O329"/>
    <mergeCell ref="C333:N333"/>
    <mergeCell ref="C332:N332"/>
    <mergeCell ref="C323:E323"/>
    <mergeCell ref="B345:O345"/>
    <mergeCell ref="D343:G343"/>
    <mergeCell ref="K343:N343"/>
    <mergeCell ref="K202:N202"/>
    <mergeCell ref="C235:D235"/>
    <mergeCell ref="B249:O249"/>
    <mergeCell ref="E210:I210"/>
    <mergeCell ref="E218:H218"/>
    <mergeCell ref="K218:N218"/>
    <mergeCell ref="C229:D229"/>
    <mergeCell ref="E231:F231"/>
    <mergeCell ref="C213:D213"/>
    <mergeCell ref="C210:D210"/>
    <mergeCell ref="C241:D241"/>
    <mergeCell ref="B204:O204"/>
    <mergeCell ref="D205:N205"/>
    <mergeCell ref="F213:N213"/>
    <mergeCell ref="B221:O221"/>
    <mergeCell ref="D222:N222"/>
    <mergeCell ref="C223:D223"/>
    <mergeCell ref="E212:K212"/>
    <mergeCell ref="E227:F227"/>
    <mergeCell ref="I245:K245"/>
    <mergeCell ref="C437:N437"/>
    <mergeCell ref="D312:N312"/>
    <mergeCell ref="B311:O311"/>
    <mergeCell ref="F323:N323"/>
    <mergeCell ref="C356:F356"/>
    <mergeCell ref="I360:K360"/>
    <mergeCell ref="I282:J282"/>
    <mergeCell ref="C381:N381"/>
    <mergeCell ref="C382:N382"/>
    <mergeCell ref="C387:N387"/>
    <mergeCell ref="C388:N388"/>
    <mergeCell ref="B390:O390"/>
    <mergeCell ref="F376:N376"/>
    <mergeCell ref="C372:E372"/>
    <mergeCell ref="F368:N368"/>
    <mergeCell ref="C374:E374"/>
    <mergeCell ref="F374:N374"/>
    <mergeCell ref="F421:N421"/>
    <mergeCell ref="C409:D409"/>
    <mergeCell ref="F409:G409"/>
    <mergeCell ref="C433:N433"/>
    <mergeCell ref="C435:N435"/>
    <mergeCell ref="C313:D313"/>
    <mergeCell ref="C282:D282"/>
    <mergeCell ref="E272:F272"/>
    <mergeCell ref="C274:D274"/>
    <mergeCell ref="C272:D272"/>
    <mergeCell ref="J411:K411"/>
    <mergeCell ref="F466:N466"/>
    <mergeCell ref="C511:M511"/>
    <mergeCell ref="C517:E517"/>
    <mergeCell ref="F523:N523"/>
    <mergeCell ref="B22:O22"/>
    <mergeCell ref="E48:H48"/>
    <mergeCell ref="K48:N48"/>
    <mergeCell ref="C121:D121"/>
    <mergeCell ref="C122:D122"/>
    <mergeCell ref="E122:K122"/>
    <mergeCell ref="C151:D151"/>
    <mergeCell ref="E151:N151"/>
    <mergeCell ref="E153:H153"/>
    <mergeCell ref="M153:N153"/>
    <mergeCell ref="D51:N51"/>
    <mergeCell ref="E52:F52"/>
    <mergeCell ref="E69:N69"/>
    <mergeCell ref="C57:D57"/>
    <mergeCell ref="I82:J82"/>
    <mergeCell ref="C86:D86"/>
    <mergeCell ref="E54:I54"/>
    <mergeCell ref="C536:N536"/>
    <mergeCell ref="C537:N537"/>
    <mergeCell ref="F470:N470"/>
    <mergeCell ref="C472:E472"/>
    <mergeCell ref="F472:N472"/>
    <mergeCell ref="C474:E474"/>
    <mergeCell ref="E498:H498"/>
    <mergeCell ref="K498:N498"/>
    <mergeCell ref="C485:N485"/>
    <mergeCell ref="C486:N486"/>
    <mergeCell ref="K490:N490"/>
    <mergeCell ref="C534:N534"/>
    <mergeCell ref="C479:N479"/>
    <mergeCell ref="B492:O492"/>
    <mergeCell ref="D494:G494"/>
    <mergeCell ref="C481:N481"/>
    <mergeCell ref="B496:O496"/>
    <mergeCell ref="F474:N474"/>
    <mergeCell ref="E178:G178"/>
    <mergeCell ref="E223:G223"/>
    <mergeCell ref="E268:G268"/>
    <mergeCell ref="E313:G313"/>
    <mergeCell ref="C470:E470"/>
    <mergeCell ref="C468:E468"/>
    <mergeCell ref="C462:M462"/>
    <mergeCell ref="C434:N434"/>
    <mergeCell ref="F468:N468"/>
    <mergeCell ref="C480:N480"/>
    <mergeCell ref="B539:O539"/>
    <mergeCell ref="C535:N535"/>
    <mergeCell ref="C482:N482"/>
    <mergeCell ref="C498:D499"/>
    <mergeCell ref="I498:J499"/>
    <mergeCell ref="K494:N494"/>
    <mergeCell ref="B488:O488"/>
    <mergeCell ref="C483:N483"/>
    <mergeCell ref="C484:N484"/>
    <mergeCell ref="B501:O501"/>
    <mergeCell ref="B476:O476"/>
    <mergeCell ref="C478:N478"/>
    <mergeCell ref="C531:N531"/>
    <mergeCell ref="C503:F503"/>
    <mergeCell ref="F507:G507"/>
    <mergeCell ref="C509:D509"/>
    <mergeCell ref="C533:N533"/>
    <mergeCell ref="F517:N517"/>
    <mergeCell ref="C519:E519"/>
    <mergeCell ref="F460:G460"/>
    <mergeCell ref="F423:N423"/>
    <mergeCell ref="C466:E466"/>
    <mergeCell ref="C460:D460"/>
    <mergeCell ref="B464:O464"/>
    <mergeCell ref="E449:H449"/>
    <mergeCell ref="D490:G490"/>
    <mergeCell ref="B456:O456"/>
    <mergeCell ref="B505:O505"/>
    <mergeCell ref="I458:K458"/>
    <mergeCell ref="I449:J450"/>
    <mergeCell ref="B452:O452"/>
    <mergeCell ref="C454:F454"/>
    <mergeCell ref="B447:O447"/>
    <mergeCell ref="B439:O439"/>
    <mergeCell ref="D441:G441"/>
    <mergeCell ref="K441:N441"/>
    <mergeCell ref="B443:O443"/>
    <mergeCell ref="D445:G445"/>
    <mergeCell ref="C449:D450"/>
    <mergeCell ref="K445:N445"/>
    <mergeCell ref="C458:D458"/>
    <mergeCell ref="F458:G458"/>
    <mergeCell ref="K449:N449"/>
    <mergeCell ref="I507:K507"/>
    <mergeCell ref="C507:D507"/>
    <mergeCell ref="C525:E525"/>
    <mergeCell ref="C529:N529"/>
    <mergeCell ref="C523:E523"/>
    <mergeCell ref="F525:N525"/>
    <mergeCell ref="B527:O527"/>
    <mergeCell ref="C521:E521"/>
    <mergeCell ref="F509:G509"/>
    <mergeCell ref="B513:O513"/>
    <mergeCell ref="F519:N519"/>
    <mergeCell ref="F521:N521"/>
    <mergeCell ref="E620:K620"/>
    <mergeCell ref="E622:K622"/>
    <mergeCell ref="E624:K624"/>
    <mergeCell ref="E626:K626"/>
    <mergeCell ref="E630:K630"/>
    <mergeCell ref="E632:K632"/>
    <mergeCell ref="B613:O613"/>
    <mergeCell ref="B615:O615"/>
    <mergeCell ref="B515:O515"/>
    <mergeCell ref="C554:F554"/>
    <mergeCell ref="B552:O552"/>
    <mergeCell ref="K545:N545"/>
    <mergeCell ref="D541:G541"/>
    <mergeCell ref="D545:G545"/>
    <mergeCell ref="K541:N541"/>
    <mergeCell ref="B547:O547"/>
    <mergeCell ref="B543:O543"/>
    <mergeCell ref="I549:J550"/>
    <mergeCell ref="C532:N532"/>
    <mergeCell ref="C530:N530"/>
    <mergeCell ref="E549:H549"/>
    <mergeCell ref="K549:N549"/>
    <mergeCell ref="C549:D550"/>
    <mergeCell ref="C582:N582"/>
  </mergeCells>
  <dataValidations xWindow="1319" yWindow="457" count="45">
    <dataValidation type="list" allowBlank="1" showInputMessage="1" showErrorMessage="1" sqref="I410 I608" xr:uid="{00000000-0002-0000-0100-000000000000}">
      <formula1>Booleano</formula1>
    </dataValidation>
    <dataValidation type="list" allowBlank="1" showInputMessage="1" showErrorMessage="1" sqref="I73" xr:uid="{00000000-0002-0000-0100-000001000000}">
      <formula1>Miembros</formula1>
    </dataValidation>
    <dataValidation type="list" showInputMessage="1" showErrorMessage="1" sqref="E258 E306 E261 E216 E171 E126" xr:uid="{00000000-0002-0000-0100-000002000000}">
      <formula1>Booleano</formula1>
    </dataValidation>
    <dataValidation type="list" showInputMessage="1" showErrorMessage="1" sqref="B55 B256 B121 B301 B166 B211" xr:uid="{00000000-0002-0000-0100-000003000000}">
      <formula1>TipoEntidadMapa</formula1>
    </dataValidation>
    <dataValidation type="whole" operator="lessThanOrEqual" allowBlank="1" showInputMessage="1" showErrorMessage="1" sqref="J38 J102 J153 J198 J243 J288" xr:uid="{00000000-0002-0000-0100-000004000000}">
      <formula1>99999</formula1>
    </dataValidation>
    <dataValidation type="textLength" allowBlank="1" showInputMessage="1" showErrorMessage="1" error="No está permito mas de 500 caracteres." sqref="F321:N321 F370:N370 F419:N419 F468:N468 F519:N519 F568:N568" xr:uid="{00000000-0002-0000-0100-000005000000}">
      <formula1>0</formula1>
      <formula2>500</formula2>
    </dataValidation>
    <dataValidation type="textLength" allowBlank="1" showInputMessage="1" showErrorMessage="1" error="No se puede superar los 300 caracteres" sqref="F570 F372 F421 F470 F521 F323:N323" xr:uid="{00000000-0002-0000-0100-000006000000}">
      <formula1>0</formula1>
      <formula2>300</formula2>
    </dataValidation>
    <dataValidation type="whole" showInputMessage="1" showErrorMessage="1" error="Da duración estimada del proyeto debe ser entre 0 y 99" sqref="H357:I357 H555:I555 H406:I406 G356 G554 G405 H455:I455 G454 H504:I504 G503 H604:I604 G603" xr:uid="{00000000-0002-0000-0100-000007000000}">
      <formula1>0</formula1>
      <formula2>99</formula2>
    </dataValidation>
    <dataValidation type="list" allowBlank="1" showInputMessage="1" showErrorMessage="1" sqref="E5:F5" xr:uid="{00000000-0002-0000-0100-000008000000}">
      <formula1>TipoSolicitante</formula1>
    </dataValidation>
    <dataValidation type="list" allowBlank="1" showInputMessage="1" showErrorMessage="1" sqref="M5:N5" xr:uid="{00000000-0002-0000-0100-000009000000}">
      <formula1>TipoSolicitud</formula1>
    </dataValidation>
    <dataValidation type="list" allowBlank="1" showInputMessage="1" showErrorMessage="1" sqref="E86:F86 E137:F137 E182:F182 E227:F227 E272:F272" xr:uid="{00000000-0002-0000-0100-00000A000000}">
      <formula1>Personalidad</formula1>
    </dataValidation>
    <dataValidation type="list" allowBlank="1" showInputMessage="1" showErrorMessage="1" sqref="E163:F163 E118:F118 E208:F208 E253:F253 E298:F298 E52:F52" xr:uid="{00000000-0002-0000-0100-00000B000000}">
      <formula1>ExencionIva</formula1>
    </dataValidation>
    <dataValidation type="list" showInputMessage="1" showErrorMessage="1" sqref="E165 E210 E255 E300 E120" xr:uid="{00000000-0002-0000-0100-00000C000000}">
      <formula1>EntidadMapa</formula1>
    </dataValidation>
    <dataValidation type="list" allowBlank="1" showInputMessage="1" showErrorMessage="1" sqref="E54" xr:uid="{00000000-0002-0000-0100-00000D000000}">
      <formula1>EntidadMapa</formula1>
    </dataValidation>
    <dataValidation type="list" allowBlank="1" showInputMessage="1" showErrorMessage="1" sqref="E598:E599 F599:H599 E128 E173 E218 E263 F61:H61 F401:H401 F499:H499 F352:H352 F450:H450 F550:H550 E308 E400:E401 E449:E450 E498:E499 E549:E550 E60:E61 E351:E352" xr:uid="{00000000-0002-0000-0100-00000E000000}">
      <formula1>CCAA</formula1>
    </dataValidation>
    <dataValidation type="list" allowBlank="1" showInputMessage="1" showErrorMessage="1" sqref="K61:N61 K401:N401 K352:N352 K450:N450 K550:N550 K499:N499 K599:N599 K351 K60" xr:uid="{00000000-0002-0000-0100-00000F000000}">
      <formula1>Provincias</formula1>
    </dataValidation>
    <dataValidation type="list" allowBlank="1" showInputMessage="1" showErrorMessage="1" sqref="E116 E161 E206 E251 E296" xr:uid="{00000000-0002-0000-0100-000010000000}">
      <formula1>TipoEntidad</formula1>
    </dataValidation>
    <dataValidation type="list" allowBlank="1" showInputMessage="1" showErrorMessage="1" sqref="F327:N327 F376:N376 F425:N425 F474:N474 F525:N525 F574:N574" xr:uid="{00000000-0002-0000-0100-000011000000}">
      <formula1>TipoProducto</formula1>
    </dataValidation>
    <dataValidation type="list" allowBlank="1" showInputMessage="1" showErrorMessage="1" sqref="D392:G392 D441:G441 D343:G343 D490:G490 D541:G541 D590:G590" xr:uid="{00000000-0002-0000-0100-000012000000}">
      <formula1>AreaTematicaPrincipal</formula1>
    </dataValidation>
    <dataValidation type="list" allowBlank="1" showInputMessage="1" showErrorMessage="1" sqref="D445:G445 D494:G494 D347:G347 D545:G545 D594:G594 D396:G396" xr:uid="{00000000-0002-0000-0100-000013000000}">
      <formula1>AreaTematicaSecundaria</formula1>
    </dataValidation>
    <dataValidation type="list" allowBlank="1" showInputMessage="1" showErrorMessage="1" sqref="N411:P411 N609" xr:uid="{00000000-0002-0000-0100-000014000000}">
      <formula1>TipoInversiones</formula1>
    </dataValidation>
    <dataValidation type="list" allowBlank="1" showInputMessage="1" showErrorMessage="1" sqref="M38:N38 M288:N288 M243:N243 M198:N198 M153:N153 M102:N102" xr:uid="{00000000-0002-0000-0100-000015000000}">
      <formula1>Paises</formula1>
    </dataValidation>
    <dataValidation type="list" allowBlank="1" showInputMessage="1" showErrorMessage="1" sqref="E65" xr:uid="{00000000-0002-0000-0100-000016000000}">
      <formula1>Ambito</formula1>
    </dataValidation>
    <dataValidation type="list" showInputMessage="1" showErrorMessage="1" sqref="E133 E178 E223 E268 E313" xr:uid="{00000000-0002-0000-0100-000017000000}">
      <formula1>Ambito</formula1>
    </dataValidation>
    <dataValidation type="list" allowBlank="1" showInputMessage="1" showErrorMessage="1" sqref="L411 L609" xr:uid="{00000000-0002-0000-0100-000018000000}">
      <formula1>Inversiones</formula1>
    </dataValidation>
    <dataValidation type="textLength" operator="equal" allowBlank="1" showInputMessage="1" showErrorMessage="1" errorTitle="Formato incorrecto" error="El campo NIF debe tener una longitud de 9 caracteres." sqref="E30:F30 E94:F94 E145:F145 E190:F190 E235:F235 E280:F280" xr:uid="{00000000-0002-0000-0100-000019000000}">
      <formula1>9</formula1>
    </dataValidation>
    <dataValidation type="textLength" showInputMessage="1" showErrorMessage="1" errorTitle="Formato incorrecto" error="El campo número de teléfono debe contener entre 9 y 11 dígitos (para fuera de España)" sqref="K48:N48 M104:N104 M155:N155 M40:N40 M245:N245 M200:N200 M290:N290" xr:uid="{00000000-0002-0000-0100-00001A000000}">
      <formula1>9</formula1>
      <formula2>11</formula2>
    </dataValidation>
    <dataValidation type="textLength" operator="equal" allowBlank="1" showInputMessage="1" showErrorMessage="1" errorTitle="Formato incorrecto" error="El campo CIF/NIF debe tener una longitud de 9 caracteres." sqref="E90:F90 E141:F141 E186:F186 E231:F231 E276:F276 E26:F26" xr:uid="{00000000-0002-0000-0100-00001B000000}">
      <formula1>9</formula1>
    </dataValidation>
    <dataValidation type="list" allowBlank="1" showInputMessage="1" showErrorMessage="1" sqref="I40:K40" xr:uid="{00000000-0002-0000-0100-00001C000000}">
      <formula1>INDIRECT(CONCATENATE("PR_",SUBSTITUTE(SUBSTITUTE($E$40:$G$40,",",)," ",)))</formula1>
    </dataValidation>
    <dataValidation type="list" allowBlank="1" showInputMessage="1" showErrorMessage="1" sqref="I104:K104" xr:uid="{00000000-0002-0000-0100-00001D000000}">
      <formula1>INDIRECT(CONCATENATE("PR_",SUBSTITUTE(SUBSTITUTE($E$104:$G$104,",",)," ",)))</formula1>
    </dataValidation>
    <dataValidation type="list" allowBlank="1" showInputMessage="1" showErrorMessage="1" sqref="I155:K155" xr:uid="{00000000-0002-0000-0100-00001E000000}">
      <formula1>INDIRECT(CONCATENATE("PR_",SUBSTITUTE(SUBSTITUTE($E$155:$G$155,",",)," ",)))</formula1>
    </dataValidation>
    <dataValidation type="list" allowBlank="1" showInputMessage="1" showErrorMessage="1" sqref="I200:K200" xr:uid="{00000000-0002-0000-0100-00001F000000}">
      <formula1>INDIRECT(CONCATENATE("PR_",SUBSTITUTE(SUBSTITUTE($E$200:$G$200,",",)," ",)))</formula1>
    </dataValidation>
    <dataValidation type="list" allowBlank="1" showInputMessage="1" showErrorMessage="1" sqref="I245:K245" xr:uid="{00000000-0002-0000-0100-000020000000}">
      <formula1>INDIRECT(CONCATENATE("PR_",SUBSTITUTE(SUBSTITUTE($E$245:$G$245,",",)," ",)))</formula1>
    </dataValidation>
    <dataValidation type="list" allowBlank="1" showInputMessage="1" showErrorMessage="1" sqref="I290:K290" xr:uid="{00000000-0002-0000-0100-000021000000}">
      <formula1>INDIRECT(CONCATENATE("PR_",SUBSTITUTE(SUBSTITUTE($E$290:$G$290,",",)," ",)))</formula1>
    </dataValidation>
    <dataValidation type="whole" showInputMessage="1" showErrorMessage="1" error="La duración estimada de la Propuesta de Actividades debe tener un valor entre 1 y 22 meses" sqref="H603 H356 H405 H454 H503 H554" xr:uid="{00000000-0002-0000-0100-000022000000}">
      <formula1>1</formula1>
      <formula2>22</formula2>
    </dataValidation>
    <dataValidation type="textLength" allowBlank="1" showInputMessage="1" showErrorMessage="1" errorTitle="Formato incorrecto" error="El campo número de teléfono debe contener entre 9 y 11 dígitos (para fuera de España)" sqref="K112:N112" xr:uid="{00000000-0002-0000-0100-000023000000}">
      <formula1>9</formula1>
      <formula2>11</formula2>
    </dataValidation>
    <dataValidation type="list" allowBlank="1" showInputMessage="1" showErrorMessage="1" sqref="E620:K620 E622:K622 E624:K624 E626:K626" xr:uid="{00000000-0002-0000-0100-000024000000}">
      <formula1>LineaEstrategica1</formula1>
    </dataValidation>
    <dataValidation type="list" allowBlank="1" showInputMessage="1" showErrorMessage="1" sqref="E630:K630 E632:K632" xr:uid="{00000000-0002-0000-0100-000025000000}">
      <formula1>LineaEstrategica2</formula1>
    </dataValidation>
    <dataValidation type="list" allowBlank="1" showInputMessage="1" showErrorMessage="1" sqref="E40:G40 E104:G104 E155:G155 E200:G200 E245:G245 E290:G290" xr:uid="{00000000-0002-0000-0100-000026000000}">
      <formula1>CCAAUnica</formula1>
    </dataValidation>
    <dataValidation type="list" allowBlank="1" showInputMessage="1" showErrorMessage="1" sqref="K449" xr:uid="{00000000-0002-0000-0100-000027000000}">
      <formula1>ProvinciasCH</formula1>
    </dataValidation>
    <dataValidation type="list" allowBlank="1" showInputMessage="1" showErrorMessage="1" sqref="K498" xr:uid="{00000000-0002-0000-0100-000028000000}">
      <formula1>ProvinciasCI</formula1>
    </dataValidation>
    <dataValidation type="list" allowBlank="1" showInputMessage="1" showErrorMessage="1" sqref="K549" xr:uid="{00000000-0002-0000-0100-000029000000}">
      <formula1>ProvinciasCJ</formula1>
    </dataValidation>
    <dataValidation type="list" allowBlank="1" showInputMessage="1" showErrorMessage="1" sqref="K598" xr:uid="{00000000-0002-0000-0100-00002A000000}">
      <formula1>ProvinciasCK</formula1>
    </dataValidation>
    <dataValidation type="list" allowBlank="1" showInputMessage="1" showErrorMessage="1" sqref="K173" xr:uid="{00000000-0002-0000-0100-00002B000000}">
      <formula1>ProvinciasCB</formula1>
    </dataValidation>
    <dataValidation type="list" allowBlank="1" showInputMessage="1" showErrorMessage="1" sqref="K400" xr:uid="{00000000-0002-0000-0100-00002C000000}">
      <formula1>ProvinciasCG</formula1>
    </dataValidation>
  </dataValidations>
  <hyperlinks>
    <hyperlink ref="C82" location="'DATOS GENERALES'!B274" display="'DATOS GENERALES'!B274" xr:uid="{00000000-0004-0000-0100-000000000000}"/>
    <hyperlink ref="C78" location="'DATOS GENERALES'!B86" display="1." xr:uid="{00000000-0004-0000-0100-000001000000}"/>
    <hyperlink ref="C81" location="'DATOS GENERALES'!B229" display="4." xr:uid="{00000000-0004-0000-0100-000002000000}"/>
    <hyperlink ref="C80" location="'DATOS GENERALES'!B184" display="3." xr:uid="{00000000-0004-0000-0100-000003000000}"/>
    <hyperlink ref="C79" location="'DATOS GENERALES'!B139" display="2." xr:uid="{00000000-0004-0000-0100-000004000000}"/>
  </hyperlinks>
  <pageMargins left="0.7" right="0.7" top="0.75" bottom="0.75" header="0.3" footer="0.3"/>
  <pageSetup paperSize="9" orientation="portrait" verticalDpi="1200" r:id="rId1"/>
  <ignoredErrors>
    <ignoredError sqref="I78:J79 E360 E362 H360 H362 N360 L360 E558 E560 H558 H560 L558 N558 E608:H608 E508:N509 E458:N460 E410:N410 F411:G411 M411 E609:G609 M609 D78:H81 E607:G607 I607:M607 I609:K609 I608:N608 H607 H609 E409:H409 J409:N409 E507:G507 I507:N507 E82:H82 I81:J82 J80 I411:K41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4" r:id="rId4" name="Check Box 6">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55" r:id="rId5" name="Check Box 7">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56" r:id="rId6" name="Check Box 8">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57" r:id="rId7" name="Check Box 9">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58" r:id="rId8" name="Check Box 10">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59" r:id="rId9" name="Check Box 11">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60" r:id="rId10" name="Check Box 12">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61" r:id="rId11" name="Check Box 13">
              <controlPr defaultSize="0" autoFill="0" autoLine="0" autoPict="0">
                <anchor moveWithCells="1">
                  <from>
                    <xdr:col>0</xdr:col>
                    <xdr:colOff>101600</xdr:colOff>
                    <xdr:row>316</xdr:row>
                    <xdr:rowOff>0</xdr:rowOff>
                  </from>
                  <to>
                    <xdr:col>0</xdr:col>
                    <xdr:colOff>101600</xdr:colOff>
                    <xdr:row>317</xdr:row>
                    <xdr:rowOff>0</xdr:rowOff>
                  </to>
                </anchor>
              </controlPr>
            </control>
          </mc:Choice>
        </mc:AlternateContent>
        <mc:AlternateContent xmlns:mc="http://schemas.openxmlformats.org/markup-compatibility/2006">
          <mc:Choice Requires="x14">
            <control shapeId="2062" r:id="rId12" name="Check Box 14">
              <controlPr defaultSize="0" autoFill="0" autoLine="0" autoPict="0">
                <anchor moveWithCells="1">
                  <from>
                    <xdr:col>2</xdr:col>
                    <xdr:colOff>63500</xdr:colOff>
                    <xdr:row>316</xdr:row>
                    <xdr:rowOff>0</xdr:rowOff>
                  </from>
                  <to>
                    <xdr:col>2</xdr:col>
                    <xdr:colOff>63500</xdr:colOff>
                    <xdr:row>317</xdr:row>
                    <xdr:rowOff>0</xdr:rowOff>
                  </to>
                </anchor>
              </controlPr>
            </control>
          </mc:Choice>
        </mc:AlternateContent>
        <mc:AlternateContent xmlns:mc="http://schemas.openxmlformats.org/markup-compatibility/2006">
          <mc:Choice Requires="x14">
            <control shapeId="2063" r:id="rId13" name="Check Box 15">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4" r:id="rId14" name="Check Box 16">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5" r:id="rId15" name="Check Box 17">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6" r:id="rId16" name="Check Box 18">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7" r:id="rId17" name="Check Box 19">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8" r:id="rId18" name="Check Box 20">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69" r:id="rId19" name="Check Box 21">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70" r:id="rId20" name="Check Box 22">
              <controlPr defaultSize="0" autoFill="0" autoLine="0" autoPict="0">
                <anchor moveWithCells="1">
                  <from>
                    <xdr:col>0</xdr:col>
                    <xdr:colOff>76200</xdr:colOff>
                    <xdr:row>387</xdr:row>
                    <xdr:rowOff>241300</xdr:rowOff>
                  </from>
                  <to>
                    <xdr:col>0</xdr:col>
                    <xdr:colOff>76200</xdr:colOff>
                    <xdr:row>387</xdr:row>
                    <xdr:rowOff>241300</xdr:rowOff>
                  </to>
                </anchor>
              </controlPr>
            </control>
          </mc:Choice>
        </mc:AlternateContent>
        <mc:AlternateContent xmlns:mc="http://schemas.openxmlformats.org/markup-compatibility/2006">
          <mc:Choice Requires="x14">
            <control shapeId="2071" r:id="rId21" name="Check Box 23">
              <controlPr defaultSize="0" autoFill="0" autoLine="0" autoPict="0">
                <anchor moveWithCells="1">
                  <from>
                    <xdr:col>2</xdr:col>
                    <xdr:colOff>38100</xdr:colOff>
                    <xdr:row>379</xdr:row>
                    <xdr:rowOff>127000</xdr:rowOff>
                  </from>
                  <to>
                    <xdr:col>2</xdr:col>
                    <xdr:colOff>50800</xdr:colOff>
                    <xdr:row>379</xdr:row>
                    <xdr:rowOff>127000</xdr:rowOff>
                  </to>
                </anchor>
              </controlPr>
            </control>
          </mc:Choice>
        </mc:AlternateContent>
        <mc:AlternateContent xmlns:mc="http://schemas.openxmlformats.org/markup-compatibility/2006">
          <mc:Choice Requires="x14">
            <control shapeId="2072" r:id="rId22" name="Check Box 24">
              <controlPr defaultSize="0" autoFill="0" autoLine="0" autoPict="0">
                <anchor moveWithCells="1">
                  <from>
                    <xdr:col>0</xdr:col>
                    <xdr:colOff>50800</xdr:colOff>
                    <xdr:row>428</xdr:row>
                    <xdr:rowOff>127000</xdr:rowOff>
                  </from>
                  <to>
                    <xdr:col>2</xdr:col>
                    <xdr:colOff>63500</xdr:colOff>
                    <xdr:row>648</xdr:row>
                    <xdr:rowOff>177800</xdr:rowOff>
                  </to>
                </anchor>
              </controlPr>
            </control>
          </mc:Choice>
        </mc:AlternateContent>
        <mc:AlternateContent xmlns:mc="http://schemas.openxmlformats.org/markup-compatibility/2006">
          <mc:Choice Requires="x14">
            <control shapeId="2073" r:id="rId23" name="Check Box 25">
              <controlPr defaultSize="0" autoFill="0" autoLine="0" autoPict="0">
                <anchor moveWithCells="1">
                  <from>
                    <xdr:col>0</xdr:col>
                    <xdr:colOff>38100</xdr:colOff>
                    <xdr:row>429</xdr:row>
                    <xdr:rowOff>12700</xdr:rowOff>
                  </from>
                  <to>
                    <xdr:col>2</xdr:col>
                    <xdr:colOff>63500</xdr:colOff>
                    <xdr:row>649</xdr:row>
                    <xdr:rowOff>0</xdr:rowOff>
                  </to>
                </anchor>
              </controlPr>
            </control>
          </mc:Choice>
        </mc:AlternateContent>
        <mc:AlternateContent xmlns:mc="http://schemas.openxmlformats.org/markup-compatibility/2006">
          <mc:Choice Requires="x14">
            <control shapeId="2074" r:id="rId24" name="Check Box 26">
              <controlPr defaultSize="0" autoFill="0" autoLine="0" autoPict="0">
                <anchor moveWithCells="1">
                  <from>
                    <xdr:col>0</xdr:col>
                    <xdr:colOff>38100</xdr:colOff>
                    <xdr:row>430</xdr:row>
                    <xdr:rowOff>76200</xdr:rowOff>
                  </from>
                  <to>
                    <xdr:col>2</xdr:col>
                    <xdr:colOff>63500</xdr:colOff>
                    <xdr:row>648</xdr:row>
                    <xdr:rowOff>25400</xdr:rowOff>
                  </to>
                </anchor>
              </controlPr>
            </control>
          </mc:Choice>
        </mc:AlternateContent>
        <mc:AlternateContent xmlns:mc="http://schemas.openxmlformats.org/markup-compatibility/2006">
          <mc:Choice Requires="x14">
            <control shapeId="2075" r:id="rId25" name="Check Box 27">
              <controlPr defaultSize="0" autoFill="0" autoLine="0" autoPict="0">
                <anchor moveWithCells="1">
                  <from>
                    <xdr:col>0</xdr:col>
                    <xdr:colOff>38100</xdr:colOff>
                    <xdr:row>431</xdr:row>
                    <xdr:rowOff>76200</xdr:rowOff>
                  </from>
                  <to>
                    <xdr:col>2</xdr:col>
                    <xdr:colOff>63500</xdr:colOff>
                    <xdr:row>648</xdr:row>
                    <xdr:rowOff>177800</xdr:rowOff>
                  </to>
                </anchor>
              </controlPr>
            </control>
          </mc:Choice>
        </mc:AlternateContent>
        <mc:AlternateContent xmlns:mc="http://schemas.openxmlformats.org/markup-compatibility/2006">
          <mc:Choice Requires="x14">
            <control shapeId="2076" r:id="rId26" name="Check Box 28">
              <controlPr defaultSize="0" autoFill="0" autoLine="0" autoPict="0">
                <anchor moveWithCells="1">
                  <from>
                    <xdr:col>0</xdr:col>
                    <xdr:colOff>38100</xdr:colOff>
                    <xdr:row>432</xdr:row>
                    <xdr:rowOff>0</xdr:rowOff>
                  </from>
                  <to>
                    <xdr:col>2</xdr:col>
                    <xdr:colOff>63500</xdr:colOff>
                    <xdr:row>648</xdr:row>
                    <xdr:rowOff>165100</xdr:rowOff>
                  </to>
                </anchor>
              </controlPr>
            </control>
          </mc:Choice>
        </mc:AlternateContent>
        <mc:AlternateContent xmlns:mc="http://schemas.openxmlformats.org/markup-compatibility/2006">
          <mc:Choice Requires="x14">
            <control shapeId="2077" r:id="rId27" name="Check Box 29">
              <controlPr defaultSize="0" autoFill="0" autoLine="0" autoPict="0">
                <anchor moveWithCells="1">
                  <from>
                    <xdr:col>0</xdr:col>
                    <xdr:colOff>38100</xdr:colOff>
                    <xdr:row>433</xdr:row>
                    <xdr:rowOff>63500</xdr:rowOff>
                  </from>
                  <to>
                    <xdr:col>2</xdr:col>
                    <xdr:colOff>63500</xdr:colOff>
                    <xdr:row>648</xdr:row>
                    <xdr:rowOff>165100</xdr:rowOff>
                  </to>
                </anchor>
              </controlPr>
            </control>
          </mc:Choice>
        </mc:AlternateContent>
        <mc:AlternateContent xmlns:mc="http://schemas.openxmlformats.org/markup-compatibility/2006">
          <mc:Choice Requires="x14">
            <control shapeId="2078" r:id="rId28" name="Check Box 30">
              <controlPr defaultSize="0" autoFill="0" autoLine="0" autoPict="0">
                <anchor moveWithCells="1">
                  <from>
                    <xdr:col>0</xdr:col>
                    <xdr:colOff>38100</xdr:colOff>
                    <xdr:row>434</xdr:row>
                    <xdr:rowOff>63500</xdr:rowOff>
                  </from>
                  <to>
                    <xdr:col>2</xdr:col>
                    <xdr:colOff>63500</xdr:colOff>
                    <xdr:row>648</xdr:row>
                    <xdr:rowOff>114300</xdr:rowOff>
                  </to>
                </anchor>
              </controlPr>
            </control>
          </mc:Choice>
        </mc:AlternateContent>
        <mc:AlternateContent xmlns:mc="http://schemas.openxmlformats.org/markup-compatibility/2006">
          <mc:Choice Requires="x14">
            <control shapeId="2079" r:id="rId29" name="Check Box 31">
              <controlPr defaultSize="0" autoFill="0" autoLine="0" autoPict="0">
                <anchor moveWithCells="1">
                  <from>
                    <xdr:col>0</xdr:col>
                    <xdr:colOff>38100</xdr:colOff>
                    <xdr:row>435</xdr:row>
                    <xdr:rowOff>63500</xdr:rowOff>
                  </from>
                  <to>
                    <xdr:col>2</xdr:col>
                    <xdr:colOff>63500</xdr:colOff>
                    <xdr:row>648</xdr:row>
                    <xdr:rowOff>101600</xdr:rowOff>
                  </to>
                </anchor>
              </controlPr>
            </control>
          </mc:Choice>
        </mc:AlternateContent>
        <mc:AlternateContent xmlns:mc="http://schemas.openxmlformats.org/markup-compatibility/2006">
          <mc:Choice Requires="x14">
            <control shapeId="2080" r:id="rId30" name="Check Box 32">
              <controlPr defaultSize="0" autoFill="0" autoLine="0" autoPict="0">
                <anchor moveWithCells="1">
                  <from>
                    <xdr:col>0</xdr:col>
                    <xdr:colOff>38100</xdr:colOff>
                    <xdr:row>436</xdr:row>
                    <xdr:rowOff>88900</xdr:rowOff>
                  </from>
                  <to>
                    <xdr:col>2</xdr:col>
                    <xdr:colOff>63500</xdr:colOff>
                    <xdr:row>648</xdr:row>
                    <xdr:rowOff>88900</xdr:rowOff>
                  </to>
                </anchor>
              </controlPr>
            </control>
          </mc:Choice>
        </mc:AlternateContent>
        <mc:AlternateContent xmlns:mc="http://schemas.openxmlformats.org/markup-compatibility/2006">
          <mc:Choice Requires="x14">
            <control shapeId="2081" r:id="rId31" name="Check Box 33">
              <controlPr defaultSize="0" autoFill="0" autoLine="0" autoPict="0">
                <anchor moveWithCells="1">
                  <from>
                    <xdr:col>0</xdr:col>
                    <xdr:colOff>38100</xdr:colOff>
                    <xdr:row>477</xdr:row>
                    <xdr:rowOff>101600</xdr:rowOff>
                  </from>
                  <to>
                    <xdr:col>2</xdr:col>
                    <xdr:colOff>63500</xdr:colOff>
                    <xdr:row>648</xdr:row>
                    <xdr:rowOff>76200</xdr:rowOff>
                  </to>
                </anchor>
              </controlPr>
            </control>
          </mc:Choice>
        </mc:AlternateContent>
        <mc:AlternateContent xmlns:mc="http://schemas.openxmlformats.org/markup-compatibility/2006">
          <mc:Choice Requires="x14">
            <control shapeId="2082" r:id="rId32" name="Check Box 34">
              <controlPr defaultSize="0" autoFill="0" autoLine="0" autoPict="0">
                <anchor moveWithCells="1">
                  <from>
                    <xdr:col>0</xdr:col>
                    <xdr:colOff>38100</xdr:colOff>
                    <xdr:row>478</xdr:row>
                    <xdr:rowOff>101600</xdr:rowOff>
                  </from>
                  <to>
                    <xdr:col>2</xdr:col>
                    <xdr:colOff>63500</xdr:colOff>
                    <xdr:row>648</xdr:row>
                    <xdr:rowOff>114300</xdr:rowOff>
                  </to>
                </anchor>
              </controlPr>
            </control>
          </mc:Choice>
        </mc:AlternateContent>
        <mc:AlternateContent xmlns:mc="http://schemas.openxmlformats.org/markup-compatibility/2006">
          <mc:Choice Requires="x14">
            <control shapeId="2083" r:id="rId33" name="Check Box 35">
              <controlPr defaultSize="0" autoFill="0" autoLine="0" autoPict="0">
                <anchor moveWithCells="1">
                  <from>
                    <xdr:col>0</xdr:col>
                    <xdr:colOff>38100</xdr:colOff>
                    <xdr:row>479</xdr:row>
                    <xdr:rowOff>25400</xdr:rowOff>
                  </from>
                  <to>
                    <xdr:col>2</xdr:col>
                    <xdr:colOff>63500</xdr:colOff>
                    <xdr:row>648</xdr:row>
                    <xdr:rowOff>114300</xdr:rowOff>
                  </to>
                </anchor>
              </controlPr>
            </control>
          </mc:Choice>
        </mc:AlternateContent>
        <mc:AlternateContent xmlns:mc="http://schemas.openxmlformats.org/markup-compatibility/2006">
          <mc:Choice Requires="x14">
            <control shapeId="2084" r:id="rId34" name="Check Box 36">
              <controlPr defaultSize="0" autoFill="0" autoLine="0" autoPict="0">
                <anchor moveWithCells="1">
                  <from>
                    <xdr:col>0</xdr:col>
                    <xdr:colOff>38100</xdr:colOff>
                    <xdr:row>480</xdr:row>
                    <xdr:rowOff>38100</xdr:rowOff>
                  </from>
                  <to>
                    <xdr:col>2</xdr:col>
                    <xdr:colOff>63500</xdr:colOff>
                    <xdr:row>648</xdr:row>
                    <xdr:rowOff>152400</xdr:rowOff>
                  </to>
                </anchor>
              </controlPr>
            </control>
          </mc:Choice>
        </mc:AlternateContent>
        <mc:AlternateContent xmlns:mc="http://schemas.openxmlformats.org/markup-compatibility/2006">
          <mc:Choice Requires="x14">
            <control shapeId="2085" r:id="rId35" name="Check Box 37">
              <controlPr defaultSize="0" autoFill="0" autoLine="0" autoPict="0">
                <anchor moveWithCells="1">
                  <from>
                    <xdr:col>0</xdr:col>
                    <xdr:colOff>38100</xdr:colOff>
                    <xdr:row>481</xdr:row>
                    <xdr:rowOff>0</xdr:rowOff>
                  </from>
                  <to>
                    <xdr:col>2</xdr:col>
                    <xdr:colOff>63500</xdr:colOff>
                    <xdr:row>649</xdr:row>
                    <xdr:rowOff>0</xdr:rowOff>
                  </to>
                </anchor>
              </controlPr>
            </control>
          </mc:Choice>
        </mc:AlternateContent>
        <mc:AlternateContent xmlns:mc="http://schemas.openxmlformats.org/markup-compatibility/2006">
          <mc:Choice Requires="x14">
            <control shapeId="2086" r:id="rId36" name="Check Box 38">
              <controlPr defaultSize="0" autoFill="0" autoLine="0" autoPict="0">
                <anchor moveWithCells="1">
                  <from>
                    <xdr:col>0</xdr:col>
                    <xdr:colOff>38100</xdr:colOff>
                    <xdr:row>482</xdr:row>
                    <xdr:rowOff>12700</xdr:rowOff>
                  </from>
                  <to>
                    <xdr:col>2</xdr:col>
                    <xdr:colOff>63500</xdr:colOff>
                    <xdr:row>649</xdr:row>
                    <xdr:rowOff>0</xdr:rowOff>
                  </to>
                </anchor>
              </controlPr>
            </control>
          </mc:Choice>
        </mc:AlternateContent>
        <mc:AlternateContent xmlns:mc="http://schemas.openxmlformats.org/markup-compatibility/2006">
          <mc:Choice Requires="x14">
            <control shapeId="2087" r:id="rId37" name="Check Box 39">
              <controlPr defaultSize="0" autoFill="0" autoLine="0" autoPict="0">
                <anchor moveWithCells="1">
                  <from>
                    <xdr:col>0</xdr:col>
                    <xdr:colOff>25400</xdr:colOff>
                    <xdr:row>483</xdr:row>
                    <xdr:rowOff>0</xdr:rowOff>
                  </from>
                  <to>
                    <xdr:col>2</xdr:col>
                    <xdr:colOff>76200</xdr:colOff>
                    <xdr:row>648</xdr:row>
                    <xdr:rowOff>165100</xdr:rowOff>
                  </to>
                </anchor>
              </controlPr>
            </control>
          </mc:Choice>
        </mc:AlternateContent>
        <mc:AlternateContent xmlns:mc="http://schemas.openxmlformats.org/markup-compatibility/2006">
          <mc:Choice Requires="x14">
            <control shapeId="2088" r:id="rId38" name="Check Box 40">
              <controlPr defaultSize="0" autoFill="0" autoLine="0" autoPict="0">
                <anchor moveWithCells="1">
                  <from>
                    <xdr:col>0</xdr:col>
                    <xdr:colOff>25400</xdr:colOff>
                    <xdr:row>484</xdr:row>
                    <xdr:rowOff>101600</xdr:rowOff>
                  </from>
                  <to>
                    <xdr:col>2</xdr:col>
                    <xdr:colOff>76200</xdr:colOff>
                    <xdr:row>648</xdr:row>
                    <xdr:rowOff>114300</xdr:rowOff>
                  </to>
                </anchor>
              </controlPr>
            </control>
          </mc:Choice>
        </mc:AlternateContent>
        <mc:AlternateContent xmlns:mc="http://schemas.openxmlformats.org/markup-compatibility/2006">
          <mc:Choice Requires="x14">
            <control shapeId="2089" r:id="rId39" name="Check Box 41">
              <controlPr defaultSize="0" autoFill="0" autoLine="0" autoPict="0">
                <anchor moveWithCells="1">
                  <from>
                    <xdr:col>0</xdr:col>
                    <xdr:colOff>38100</xdr:colOff>
                    <xdr:row>485</xdr:row>
                    <xdr:rowOff>63500</xdr:rowOff>
                  </from>
                  <to>
                    <xdr:col>2</xdr:col>
                    <xdr:colOff>76200</xdr:colOff>
                    <xdr:row>648</xdr:row>
                    <xdr:rowOff>101600</xdr:rowOff>
                  </to>
                </anchor>
              </controlPr>
            </control>
          </mc:Choice>
        </mc:AlternateContent>
        <mc:AlternateContent xmlns:mc="http://schemas.openxmlformats.org/markup-compatibility/2006">
          <mc:Choice Requires="x14">
            <control shapeId="2090" r:id="rId40" name="Check Box 42">
              <controlPr defaultSize="0" autoFill="0" autoLine="0" autoPict="0">
                <anchor moveWithCells="1">
                  <from>
                    <xdr:col>0</xdr:col>
                    <xdr:colOff>50800</xdr:colOff>
                    <xdr:row>528</xdr:row>
                    <xdr:rowOff>50800</xdr:rowOff>
                  </from>
                  <to>
                    <xdr:col>2</xdr:col>
                    <xdr:colOff>63500</xdr:colOff>
                    <xdr:row>648</xdr:row>
                    <xdr:rowOff>165100</xdr:rowOff>
                  </to>
                </anchor>
              </controlPr>
            </control>
          </mc:Choice>
        </mc:AlternateContent>
        <mc:AlternateContent xmlns:mc="http://schemas.openxmlformats.org/markup-compatibility/2006">
          <mc:Choice Requires="x14">
            <control shapeId="2091" r:id="rId41" name="Check Box 43">
              <controlPr defaultSize="0" autoFill="0" autoLine="0" autoPict="0">
                <anchor moveWithCells="1">
                  <from>
                    <xdr:col>0</xdr:col>
                    <xdr:colOff>25400</xdr:colOff>
                    <xdr:row>529</xdr:row>
                    <xdr:rowOff>25400</xdr:rowOff>
                  </from>
                  <to>
                    <xdr:col>2</xdr:col>
                    <xdr:colOff>76200</xdr:colOff>
                    <xdr:row>648</xdr:row>
                    <xdr:rowOff>152400</xdr:rowOff>
                  </to>
                </anchor>
              </controlPr>
            </control>
          </mc:Choice>
        </mc:AlternateContent>
        <mc:AlternateContent xmlns:mc="http://schemas.openxmlformats.org/markup-compatibility/2006">
          <mc:Choice Requires="x14">
            <control shapeId="2092" r:id="rId42" name="Check Box 44">
              <controlPr defaultSize="0" autoFill="0" autoLine="0" autoPict="0">
                <anchor moveWithCells="1">
                  <from>
                    <xdr:col>0</xdr:col>
                    <xdr:colOff>25400</xdr:colOff>
                    <xdr:row>530</xdr:row>
                    <xdr:rowOff>12700</xdr:rowOff>
                  </from>
                  <to>
                    <xdr:col>2</xdr:col>
                    <xdr:colOff>76200</xdr:colOff>
                    <xdr:row>648</xdr:row>
                    <xdr:rowOff>152400</xdr:rowOff>
                  </to>
                </anchor>
              </controlPr>
            </control>
          </mc:Choice>
        </mc:AlternateContent>
        <mc:AlternateContent xmlns:mc="http://schemas.openxmlformats.org/markup-compatibility/2006">
          <mc:Choice Requires="x14">
            <control shapeId="2093" r:id="rId43" name="Check Box 45">
              <controlPr defaultSize="0" autoFill="0" autoLine="0" autoPict="0">
                <anchor moveWithCells="1">
                  <from>
                    <xdr:col>0</xdr:col>
                    <xdr:colOff>25400</xdr:colOff>
                    <xdr:row>531</xdr:row>
                    <xdr:rowOff>50800</xdr:rowOff>
                  </from>
                  <to>
                    <xdr:col>2</xdr:col>
                    <xdr:colOff>76200</xdr:colOff>
                    <xdr:row>649</xdr:row>
                    <xdr:rowOff>25400</xdr:rowOff>
                  </to>
                </anchor>
              </controlPr>
            </control>
          </mc:Choice>
        </mc:AlternateContent>
        <mc:AlternateContent xmlns:mc="http://schemas.openxmlformats.org/markup-compatibility/2006">
          <mc:Choice Requires="x14">
            <control shapeId="2094" r:id="rId44" name="Check Box 46">
              <controlPr defaultSize="0" autoFill="0" autoLine="0" autoPict="0">
                <anchor moveWithCells="1">
                  <from>
                    <xdr:col>0</xdr:col>
                    <xdr:colOff>25400</xdr:colOff>
                    <xdr:row>532</xdr:row>
                    <xdr:rowOff>0</xdr:rowOff>
                  </from>
                  <to>
                    <xdr:col>2</xdr:col>
                    <xdr:colOff>76200</xdr:colOff>
                    <xdr:row>648</xdr:row>
                    <xdr:rowOff>177800</xdr:rowOff>
                  </to>
                </anchor>
              </controlPr>
            </control>
          </mc:Choice>
        </mc:AlternateContent>
        <mc:AlternateContent xmlns:mc="http://schemas.openxmlformats.org/markup-compatibility/2006">
          <mc:Choice Requires="x14">
            <control shapeId="2095" r:id="rId45" name="Check Box 47">
              <controlPr defaultSize="0" autoFill="0" autoLine="0" autoPict="0">
                <anchor moveWithCells="1">
                  <from>
                    <xdr:col>0</xdr:col>
                    <xdr:colOff>25400</xdr:colOff>
                    <xdr:row>533</xdr:row>
                    <xdr:rowOff>0</xdr:rowOff>
                  </from>
                  <to>
                    <xdr:col>2</xdr:col>
                    <xdr:colOff>76200</xdr:colOff>
                    <xdr:row>648</xdr:row>
                    <xdr:rowOff>152400</xdr:rowOff>
                  </to>
                </anchor>
              </controlPr>
            </control>
          </mc:Choice>
        </mc:AlternateContent>
        <mc:AlternateContent xmlns:mc="http://schemas.openxmlformats.org/markup-compatibility/2006">
          <mc:Choice Requires="x14">
            <control shapeId="2096" r:id="rId46" name="Check Box 48">
              <controlPr defaultSize="0" autoFill="0" autoLine="0" autoPict="0">
                <anchor moveWithCells="1">
                  <from>
                    <xdr:col>0</xdr:col>
                    <xdr:colOff>25400</xdr:colOff>
                    <xdr:row>534</xdr:row>
                    <xdr:rowOff>25400</xdr:rowOff>
                  </from>
                  <to>
                    <xdr:col>2</xdr:col>
                    <xdr:colOff>76200</xdr:colOff>
                    <xdr:row>649</xdr:row>
                    <xdr:rowOff>12700</xdr:rowOff>
                  </to>
                </anchor>
              </controlPr>
            </control>
          </mc:Choice>
        </mc:AlternateContent>
        <mc:AlternateContent xmlns:mc="http://schemas.openxmlformats.org/markup-compatibility/2006">
          <mc:Choice Requires="x14">
            <control shapeId="2097" r:id="rId47" name="Check Box 49">
              <controlPr defaultSize="0" autoFill="0" autoLine="0" autoPict="0">
                <anchor moveWithCells="1">
                  <from>
                    <xdr:col>0</xdr:col>
                    <xdr:colOff>25400</xdr:colOff>
                    <xdr:row>535</xdr:row>
                    <xdr:rowOff>88900</xdr:rowOff>
                  </from>
                  <to>
                    <xdr:col>2</xdr:col>
                    <xdr:colOff>76200</xdr:colOff>
                    <xdr:row>649</xdr:row>
                    <xdr:rowOff>0</xdr:rowOff>
                  </to>
                </anchor>
              </controlPr>
            </control>
          </mc:Choice>
        </mc:AlternateContent>
        <mc:AlternateContent xmlns:mc="http://schemas.openxmlformats.org/markup-compatibility/2006">
          <mc:Choice Requires="x14">
            <control shapeId="2098" r:id="rId48" name="Check Box 50">
              <controlPr defaultSize="0" autoFill="0" autoLine="0" autoPict="0">
                <anchor moveWithCells="1">
                  <from>
                    <xdr:col>0</xdr:col>
                    <xdr:colOff>25400</xdr:colOff>
                    <xdr:row>536</xdr:row>
                    <xdr:rowOff>101600</xdr:rowOff>
                  </from>
                  <to>
                    <xdr:col>2</xdr:col>
                    <xdr:colOff>76200</xdr:colOff>
                    <xdr:row>648</xdr:row>
                    <xdr:rowOff>127000</xdr:rowOff>
                  </to>
                </anchor>
              </controlPr>
            </control>
          </mc:Choice>
        </mc:AlternateContent>
        <mc:AlternateContent xmlns:mc="http://schemas.openxmlformats.org/markup-compatibility/2006">
          <mc:Choice Requires="x14">
            <control shapeId="2099" r:id="rId49" name="Check Box 51">
              <controlPr defaultSize="0" autoFill="0" autoLine="0" autoPict="0">
                <anchor moveWithCells="1">
                  <from>
                    <xdr:col>0</xdr:col>
                    <xdr:colOff>50800</xdr:colOff>
                    <xdr:row>577</xdr:row>
                    <xdr:rowOff>101600</xdr:rowOff>
                  </from>
                  <to>
                    <xdr:col>2</xdr:col>
                    <xdr:colOff>63500</xdr:colOff>
                    <xdr:row>648</xdr:row>
                    <xdr:rowOff>152400</xdr:rowOff>
                  </to>
                </anchor>
              </controlPr>
            </control>
          </mc:Choice>
        </mc:AlternateContent>
        <mc:AlternateContent xmlns:mc="http://schemas.openxmlformats.org/markup-compatibility/2006">
          <mc:Choice Requires="x14">
            <control shapeId="2100" r:id="rId50" name="Check Box 52">
              <controlPr defaultSize="0" autoFill="0" autoLine="0" autoPict="0">
                <anchor moveWithCells="1">
                  <from>
                    <xdr:col>0</xdr:col>
                    <xdr:colOff>50800</xdr:colOff>
                    <xdr:row>578</xdr:row>
                    <xdr:rowOff>25400</xdr:rowOff>
                  </from>
                  <to>
                    <xdr:col>2</xdr:col>
                    <xdr:colOff>63500</xdr:colOff>
                    <xdr:row>648</xdr:row>
                    <xdr:rowOff>152400</xdr:rowOff>
                  </to>
                </anchor>
              </controlPr>
            </control>
          </mc:Choice>
        </mc:AlternateContent>
        <mc:AlternateContent xmlns:mc="http://schemas.openxmlformats.org/markup-compatibility/2006">
          <mc:Choice Requires="x14">
            <control shapeId="2101" r:id="rId51" name="Check Box 53">
              <controlPr defaultSize="0" autoFill="0" autoLine="0" autoPict="0">
                <anchor moveWithCells="1">
                  <from>
                    <xdr:col>0</xdr:col>
                    <xdr:colOff>50800</xdr:colOff>
                    <xdr:row>579</xdr:row>
                    <xdr:rowOff>12700</xdr:rowOff>
                  </from>
                  <to>
                    <xdr:col>2</xdr:col>
                    <xdr:colOff>63500</xdr:colOff>
                    <xdr:row>649</xdr:row>
                    <xdr:rowOff>0</xdr:rowOff>
                  </to>
                </anchor>
              </controlPr>
            </control>
          </mc:Choice>
        </mc:AlternateContent>
        <mc:AlternateContent xmlns:mc="http://schemas.openxmlformats.org/markup-compatibility/2006">
          <mc:Choice Requires="x14">
            <control shapeId="2102" r:id="rId52" name="Check Box 54">
              <controlPr defaultSize="0" autoFill="0" autoLine="0" autoPict="0">
                <anchor moveWithCells="1">
                  <from>
                    <xdr:col>0</xdr:col>
                    <xdr:colOff>50800</xdr:colOff>
                    <xdr:row>580</xdr:row>
                    <xdr:rowOff>25400</xdr:rowOff>
                  </from>
                  <to>
                    <xdr:col>2</xdr:col>
                    <xdr:colOff>63500</xdr:colOff>
                    <xdr:row>649</xdr:row>
                    <xdr:rowOff>0</xdr:rowOff>
                  </to>
                </anchor>
              </controlPr>
            </control>
          </mc:Choice>
        </mc:AlternateContent>
        <mc:AlternateContent xmlns:mc="http://schemas.openxmlformats.org/markup-compatibility/2006">
          <mc:Choice Requires="x14">
            <control shapeId="2103" r:id="rId53" name="Check Box 55">
              <controlPr defaultSize="0" autoFill="0" autoLine="0" autoPict="0">
                <anchor moveWithCells="1">
                  <from>
                    <xdr:col>0</xdr:col>
                    <xdr:colOff>50800</xdr:colOff>
                    <xdr:row>581</xdr:row>
                    <xdr:rowOff>0</xdr:rowOff>
                  </from>
                  <to>
                    <xdr:col>2</xdr:col>
                    <xdr:colOff>63500</xdr:colOff>
                    <xdr:row>648</xdr:row>
                    <xdr:rowOff>114300</xdr:rowOff>
                  </to>
                </anchor>
              </controlPr>
            </control>
          </mc:Choice>
        </mc:AlternateContent>
        <mc:AlternateContent xmlns:mc="http://schemas.openxmlformats.org/markup-compatibility/2006">
          <mc:Choice Requires="x14">
            <control shapeId="2104" r:id="rId54" name="Check Box 56">
              <controlPr defaultSize="0" autoFill="0" autoLine="0" autoPict="0">
                <anchor moveWithCells="1">
                  <from>
                    <xdr:col>0</xdr:col>
                    <xdr:colOff>50800</xdr:colOff>
                    <xdr:row>582</xdr:row>
                    <xdr:rowOff>0</xdr:rowOff>
                  </from>
                  <to>
                    <xdr:col>2</xdr:col>
                    <xdr:colOff>63500</xdr:colOff>
                    <xdr:row>648</xdr:row>
                    <xdr:rowOff>165100</xdr:rowOff>
                  </to>
                </anchor>
              </controlPr>
            </control>
          </mc:Choice>
        </mc:AlternateContent>
        <mc:AlternateContent xmlns:mc="http://schemas.openxmlformats.org/markup-compatibility/2006">
          <mc:Choice Requires="x14">
            <control shapeId="2105" r:id="rId55" name="Check Box 57">
              <controlPr defaultSize="0" autoFill="0" autoLine="0" autoPict="0">
                <anchor moveWithCells="1">
                  <from>
                    <xdr:col>0</xdr:col>
                    <xdr:colOff>50800</xdr:colOff>
                    <xdr:row>583</xdr:row>
                    <xdr:rowOff>25400</xdr:rowOff>
                  </from>
                  <to>
                    <xdr:col>2</xdr:col>
                    <xdr:colOff>63500</xdr:colOff>
                    <xdr:row>648</xdr:row>
                    <xdr:rowOff>177800</xdr:rowOff>
                  </to>
                </anchor>
              </controlPr>
            </control>
          </mc:Choice>
        </mc:AlternateContent>
        <mc:AlternateContent xmlns:mc="http://schemas.openxmlformats.org/markup-compatibility/2006">
          <mc:Choice Requires="x14">
            <control shapeId="2106" r:id="rId56" name="Check Box 58">
              <controlPr defaultSize="0" autoFill="0" autoLine="0" autoPict="0">
                <anchor moveWithCells="1">
                  <from>
                    <xdr:col>0</xdr:col>
                    <xdr:colOff>50800</xdr:colOff>
                    <xdr:row>584</xdr:row>
                    <xdr:rowOff>25400</xdr:rowOff>
                  </from>
                  <to>
                    <xdr:col>2</xdr:col>
                    <xdr:colOff>63500</xdr:colOff>
                    <xdr:row>648</xdr:row>
                    <xdr:rowOff>165100</xdr:rowOff>
                  </to>
                </anchor>
              </controlPr>
            </control>
          </mc:Choice>
        </mc:AlternateContent>
        <mc:AlternateContent xmlns:mc="http://schemas.openxmlformats.org/markup-compatibility/2006">
          <mc:Choice Requires="x14">
            <control shapeId="2107" r:id="rId57" name="Check Box 59">
              <controlPr defaultSize="0" autoFill="0" autoLine="0" autoPict="0">
                <anchor moveWithCells="1">
                  <from>
                    <xdr:col>0</xdr:col>
                    <xdr:colOff>50800</xdr:colOff>
                    <xdr:row>585</xdr:row>
                    <xdr:rowOff>101600</xdr:rowOff>
                  </from>
                  <to>
                    <xdr:col>2</xdr:col>
                    <xdr:colOff>63500</xdr:colOff>
                    <xdr:row>648</xdr:row>
                    <xdr:rowOff>63500</xdr:rowOff>
                  </to>
                </anchor>
              </controlPr>
            </control>
          </mc:Choice>
        </mc:AlternateContent>
        <mc:AlternateContent xmlns:mc="http://schemas.openxmlformats.org/markup-compatibility/2006">
          <mc:Choice Requires="x14">
            <control shapeId="2109" r:id="rId58" name="Check Box 61">
              <controlPr defaultSize="0" autoFill="0" autoLine="0" autoPict="0" macro="[0]!IA">
                <anchor>
                  <from>
                    <xdr:col>1</xdr:col>
                    <xdr:colOff>215900</xdr:colOff>
                    <xdr:row>8</xdr:row>
                    <xdr:rowOff>114300</xdr:rowOff>
                  </from>
                  <to>
                    <xdr:col>2</xdr:col>
                    <xdr:colOff>177800</xdr:colOff>
                    <xdr:row>9</xdr:row>
                    <xdr:rowOff>381000</xdr:rowOff>
                  </to>
                </anchor>
              </controlPr>
            </control>
          </mc:Choice>
        </mc:AlternateContent>
        <mc:AlternateContent xmlns:mc="http://schemas.openxmlformats.org/markup-compatibility/2006">
          <mc:Choice Requires="x14">
            <control shapeId="2110" r:id="rId59" name="Check Box 62">
              <controlPr defaultSize="0" autoFill="0" autoLine="0" autoPict="0" macro="[0]!IB">
                <anchor>
                  <from>
                    <xdr:col>1</xdr:col>
                    <xdr:colOff>215900</xdr:colOff>
                    <xdr:row>9</xdr:row>
                    <xdr:rowOff>508000</xdr:rowOff>
                  </from>
                  <to>
                    <xdr:col>2</xdr:col>
                    <xdr:colOff>254000</xdr:colOff>
                    <xdr:row>11</xdr:row>
                    <xdr:rowOff>25400</xdr:rowOff>
                  </to>
                </anchor>
              </controlPr>
            </control>
          </mc:Choice>
        </mc:AlternateContent>
        <mc:AlternateContent xmlns:mc="http://schemas.openxmlformats.org/markup-compatibility/2006">
          <mc:Choice Requires="x14">
            <control shapeId="2111" r:id="rId60" name="Check Box 63">
              <controlPr defaultSize="0" autoFill="0" autoLine="0" autoPict="0" macro="[0]!IC">
                <anchor>
                  <from>
                    <xdr:col>1</xdr:col>
                    <xdr:colOff>215900</xdr:colOff>
                    <xdr:row>11</xdr:row>
                    <xdr:rowOff>25400</xdr:rowOff>
                  </from>
                  <to>
                    <xdr:col>2</xdr:col>
                    <xdr:colOff>254000</xdr:colOff>
                    <xdr:row>11</xdr:row>
                    <xdr:rowOff>469900</xdr:rowOff>
                  </to>
                </anchor>
              </controlPr>
            </control>
          </mc:Choice>
        </mc:AlternateContent>
        <mc:AlternateContent xmlns:mc="http://schemas.openxmlformats.org/markup-compatibility/2006">
          <mc:Choice Requires="x14">
            <control shapeId="2112" r:id="rId61" name="Check Box 64">
              <controlPr defaultSize="0" autoFill="0" autoLine="0" autoPict="0" macro="[0]!IIA">
                <anchor>
                  <from>
                    <xdr:col>1</xdr:col>
                    <xdr:colOff>215900</xdr:colOff>
                    <xdr:row>15</xdr:row>
                    <xdr:rowOff>127000</xdr:rowOff>
                  </from>
                  <to>
                    <xdr:col>2</xdr:col>
                    <xdr:colOff>266700</xdr:colOff>
                    <xdr:row>16</xdr:row>
                    <xdr:rowOff>368300</xdr:rowOff>
                  </to>
                </anchor>
              </controlPr>
            </control>
          </mc:Choice>
        </mc:AlternateContent>
        <mc:AlternateContent xmlns:mc="http://schemas.openxmlformats.org/markup-compatibility/2006">
          <mc:Choice Requires="x14">
            <control shapeId="2113" r:id="rId62" name="Check Box 65">
              <controlPr defaultSize="0" autoFill="0" autoLine="0" autoPict="0" macro="[0]!IIB">
                <anchor>
                  <from>
                    <xdr:col>1</xdr:col>
                    <xdr:colOff>215900</xdr:colOff>
                    <xdr:row>16</xdr:row>
                    <xdr:rowOff>406400</xdr:rowOff>
                  </from>
                  <to>
                    <xdr:col>2</xdr:col>
                    <xdr:colOff>254000</xdr:colOff>
                    <xdr:row>17</xdr:row>
                    <xdr:rowOff>368300</xdr:rowOff>
                  </to>
                </anchor>
              </controlPr>
            </control>
          </mc:Choice>
        </mc:AlternateContent>
        <mc:AlternateContent xmlns:mc="http://schemas.openxmlformats.org/markup-compatibility/2006">
          <mc:Choice Requires="x14">
            <control shapeId="2114" r:id="rId63" name="Check Box 66">
              <controlPr defaultSize="0" autoFill="0" autoLine="0" autoPict="0" macro="[0]!ICII">
                <anchor>
                  <from>
                    <xdr:col>1</xdr:col>
                    <xdr:colOff>215900</xdr:colOff>
                    <xdr:row>11</xdr:row>
                    <xdr:rowOff>381000</xdr:rowOff>
                  </from>
                  <to>
                    <xdr:col>2</xdr:col>
                    <xdr:colOff>254000</xdr:colOff>
                    <xdr:row>13</xdr:row>
                    <xdr:rowOff>88900</xdr:rowOff>
                  </to>
                </anchor>
              </controlPr>
            </control>
          </mc:Choice>
        </mc:AlternateContent>
        <mc:AlternateContent xmlns:mc="http://schemas.openxmlformats.org/markup-compatibility/2006">
          <mc:Choice Requires="x14">
            <control shapeId="2115" r:id="rId64" name="Check Box 67">
              <controlPr defaultSize="0" autoFill="0" autoLine="0" autoPict="0">
                <anchor moveWithCells="1">
                  <from>
                    <xdr:col>0</xdr:col>
                    <xdr:colOff>50800</xdr:colOff>
                    <xdr:row>330</xdr:row>
                    <xdr:rowOff>139700</xdr:rowOff>
                  </from>
                  <to>
                    <xdr:col>2</xdr:col>
                    <xdr:colOff>63500</xdr:colOff>
                    <xdr:row>365</xdr:row>
                    <xdr:rowOff>25400</xdr:rowOff>
                  </to>
                </anchor>
              </controlPr>
            </control>
          </mc:Choice>
        </mc:AlternateContent>
        <mc:AlternateContent xmlns:mc="http://schemas.openxmlformats.org/markup-compatibility/2006">
          <mc:Choice Requires="x14">
            <control shapeId="2116" r:id="rId65" name="Check Box 68">
              <controlPr defaultSize="0" autoFill="0" autoLine="0" autoPict="0">
                <anchor moveWithCells="1">
                  <from>
                    <xdr:col>0</xdr:col>
                    <xdr:colOff>50800</xdr:colOff>
                    <xdr:row>331</xdr:row>
                    <xdr:rowOff>12700</xdr:rowOff>
                  </from>
                  <to>
                    <xdr:col>2</xdr:col>
                    <xdr:colOff>63500</xdr:colOff>
                    <xdr:row>365</xdr:row>
                    <xdr:rowOff>114300</xdr:rowOff>
                  </to>
                </anchor>
              </controlPr>
            </control>
          </mc:Choice>
        </mc:AlternateContent>
        <mc:AlternateContent xmlns:mc="http://schemas.openxmlformats.org/markup-compatibility/2006">
          <mc:Choice Requires="x14">
            <control shapeId="2117" r:id="rId66" name="Check Box 69">
              <controlPr defaultSize="0" autoFill="0" autoLine="0" autoPict="0">
                <anchor moveWithCells="1">
                  <from>
                    <xdr:col>0</xdr:col>
                    <xdr:colOff>25400</xdr:colOff>
                    <xdr:row>332</xdr:row>
                    <xdr:rowOff>12700</xdr:rowOff>
                  </from>
                  <to>
                    <xdr:col>2</xdr:col>
                    <xdr:colOff>76200</xdr:colOff>
                    <xdr:row>365</xdr:row>
                    <xdr:rowOff>63500</xdr:rowOff>
                  </to>
                </anchor>
              </controlPr>
            </control>
          </mc:Choice>
        </mc:AlternateContent>
        <mc:AlternateContent xmlns:mc="http://schemas.openxmlformats.org/markup-compatibility/2006">
          <mc:Choice Requires="x14">
            <control shapeId="2118" r:id="rId67" name="Check Box 70">
              <controlPr defaultSize="0" autoFill="0" autoLine="0" autoPict="0">
                <anchor moveWithCells="1">
                  <from>
                    <xdr:col>0</xdr:col>
                    <xdr:colOff>25400</xdr:colOff>
                    <xdr:row>333</xdr:row>
                    <xdr:rowOff>50800</xdr:rowOff>
                  </from>
                  <to>
                    <xdr:col>2</xdr:col>
                    <xdr:colOff>76200</xdr:colOff>
                    <xdr:row>365</xdr:row>
                    <xdr:rowOff>76200</xdr:rowOff>
                  </to>
                </anchor>
              </controlPr>
            </control>
          </mc:Choice>
        </mc:AlternateContent>
        <mc:AlternateContent xmlns:mc="http://schemas.openxmlformats.org/markup-compatibility/2006">
          <mc:Choice Requires="x14">
            <control shapeId="2119" r:id="rId68" name="Check Box 71">
              <controlPr defaultSize="0" autoFill="0" autoLine="0" autoPict="0">
                <anchor moveWithCells="1">
                  <from>
                    <xdr:col>0</xdr:col>
                    <xdr:colOff>25400</xdr:colOff>
                    <xdr:row>334</xdr:row>
                    <xdr:rowOff>12700</xdr:rowOff>
                  </from>
                  <to>
                    <xdr:col>2</xdr:col>
                    <xdr:colOff>88900</xdr:colOff>
                    <xdr:row>365</xdr:row>
                    <xdr:rowOff>50800</xdr:rowOff>
                  </to>
                </anchor>
              </controlPr>
            </control>
          </mc:Choice>
        </mc:AlternateContent>
        <mc:AlternateContent xmlns:mc="http://schemas.openxmlformats.org/markup-compatibility/2006">
          <mc:Choice Requires="x14">
            <control shapeId="2120" r:id="rId69" name="Check Box 72">
              <controlPr defaultSize="0" autoFill="0" autoLine="0" autoPict="0">
                <anchor moveWithCells="1">
                  <from>
                    <xdr:col>0</xdr:col>
                    <xdr:colOff>25400</xdr:colOff>
                    <xdr:row>335</xdr:row>
                    <xdr:rowOff>0</xdr:rowOff>
                  </from>
                  <to>
                    <xdr:col>2</xdr:col>
                    <xdr:colOff>76200</xdr:colOff>
                    <xdr:row>365</xdr:row>
                    <xdr:rowOff>139700</xdr:rowOff>
                  </to>
                </anchor>
              </controlPr>
            </control>
          </mc:Choice>
        </mc:AlternateContent>
        <mc:AlternateContent xmlns:mc="http://schemas.openxmlformats.org/markup-compatibility/2006">
          <mc:Choice Requires="x14">
            <control shapeId="2121" r:id="rId70" name="Check Box 73">
              <controlPr defaultSize="0" autoFill="0" autoLine="0" autoPict="0">
                <anchor moveWithCells="1">
                  <from>
                    <xdr:col>0</xdr:col>
                    <xdr:colOff>25400</xdr:colOff>
                    <xdr:row>336</xdr:row>
                    <xdr:rowOff>38100</xdr:rowOff>
                  </from>
                  <to>
                    <xdr:col>2</xdr:col>
                    <xdr:colOff>76200</xdr:colOff>
                    <xdr:row>365</xdr:row>
                    <xdr:rowOff>114300</xdr:rowOff>
                  </to>
                </anchor>
              </controlPr>
            </control>
          </mc:Choice>
        </mc:AlternateContent>
        <mc:AlternateContent xmlns:mc="http://schemas.openxmlformats.org/markup-compatibility/2006">
          <mc:Choice Requires="x14">
            <control shapeId="2122" r:id="rId71" name="Check Box 74">
              <controlPr defaultSize="0" autoFill="0" autoLine="0" autoPict="0">
                <anchor moveWithCells="1">
                  <from>
                    <xdr:col>0</xdr:col>
                    <xdr:colOff>25400</xdr:colOff>
                    <xdr:row>337</xdr:row>
                    <xdr:rowOff>88900</xdr:rowOff>
                  </from>
                  <to>
                    <xdr:col>2</xdr:col>
                    <xdr:colOff>76200</xdr:colOff>
                    <xdr:row>365</xdr:row>
                    <xdr:rowOff>127000</xdr:rowOff>
                  </to>
                </anchor>
              </controlPr>
            </control>
          </mc:Choice>
        </mc:AlternateContent>
        <mc:AlternateContent xmlns:mc="http://schemas.openxmlformats.org/markup-compatibility/2006">
          <mc:Choice Requires="x14">
            <control shapeId="2123" r:id="rId72" name="Check Box 75">
              <controlPr defaultSize="0" autoFill="0" autoLine="0" autoPict="0">
                <anchor moveWithCells="1">
                  <from>
                    <xdr:col>0</xdr:col>
                    <xdr:colOff>38100</xdr:colOff>
                    <xdr:row>338</xdr:row>
                    <xdr:rowOff>50800</xdr:rowOff>
                  </from>
                  <to>
                    <xdr:col>2</xdr:col>
                    <xdr:colOff>76200</xdr:colOff>
                    <xdr:row>365</xdr:row>
                    <xdr:rowOff>50800</xdr:rowOff>
                  </to>
                </anchor>
              </controlPr>
            </control>
          </mc:Choice>
        </mc:AlternateContent>
        <mc:AlternateContent xmlns:mc="http://schemas.openxmlformats.org/markup-compatibility/2006">
          <mc:Choice Requires="x14">
            <control shapeId="2125" r:id="rId73" name="Check Box 77">
              <controlPr defaultSize="0" autoFill="0" autoLine="0" autoPict="0">
                <anchor moveWithCells="1">
                  <from>
                    <xdr:col>0</xdr:col>
                    <xdr:colOff>50800</xdr:colOff>
                    <xdr:row>379</xdr:row>
                    <xdr:rowOff>127000</xdr:rowOff>
                  </from>
                  <to>
                    <xdr:col>2</xdr:col>
                    <xdr:colOff>63500</xdr:colOff>
                    <xdr:row>379</xdr:row>
                    <xdr:rowOff>431800</xdr:rowOff>
                  </to>
                </anchor>
              </controlPr>
            </control>
          </mc:Choice>
        </mc:AlternateContent>
        <mc:AlternateContent xmlns:mc="http://schemas.openxmlformats.org/markup-compatibility/2006">
          <mc:Choice Requires="x14">
            <control shapeId="2126" r:id="rId74" name="Check Box 78">
              <controlPr defaultSize="0" autoFill="0" autoLine="0" autoPict="0">
                <anchor moveWithCells="1">
                  <from>
                    <xdr:col>0</xdr:col>
                    <xdr:colOff>50800</xdr:colOff>
                    <xdr:row>380</xdr:row>
                    <xdr:rowOff>101600</xdr:rowOff>
                  </from>
                  <to>
                    <xdr:col>2</xdr:col>
                    <xdr:colOff>63500</xdr:colOff>
                    <xdr:row>380</xdr:row>
                    <xdr:rowOff>342900</xdr:rowOff>
                  </to>
                </anchor>
              </controlPr>
            </control>
          </mc:Choice>
        </mc:AlternateContent>
        <mc:AlternateContent xmlns:mc="http://schemas.openxmlformats.org/markup-compatibility/2006">
          <mc:Choice Requires="x14">
            <control shapeId="2127" r:id="rId75" name="Check Box 79">
              <controlPr defaultSize="0" autoFill="0" autoLine="0" autoPict="0">
                <anchor moveWithCells="1">
                  <from>
                    <xdr:col>0</xdr:col>
                    <xdr:colOff>50800</xdr:colOff>
                    <xdr:row>381</xdr:row>
                    <xdr:rowOff>50800</xdr:rowOff>
                  </from>
                  <to>
                    <xdr:col>2</xdr:col>
                    <xdr:colOff>63500</xdr:colOff>
                    <xdr:row>381</xdr:row>
                    <xdr:rowOff>368300</xdr:rowOff>
                  </to>
                </anchor>
              </controlPr>
            </control>
          </mc:Choice>
        </mc:AlternateContent>
        <mc:AlternateContent xmlns:mc="http://schemas.openxmlformats.org/markup-compatibility/2006">
          <mc:Choice Requires="x14">
            <control shapeId="2128" r:id="rId76" name="Check Box 80">
              <controlPr defaultSize="0" autoFill="0" autoLine="0" autoPict="0">
                <anchor moveWithCells="1">
                  <from>
                    <xdr:col>0</xdr:col>
                    <xdr:colOff>50800</xdr:colOff>
                    <xdr:row>382</xdr:row>
                    <xdr:rowOff>38100</xdr:rowOff>
                  </from>
                  <to>
                    <xdr:col>2</xdr:col>
                    <xdr:colOff>63500</xdr:colOff>
                    <xdr:row>382</xdr:row>
                    <xdr:rowOff>330200</xdr:rowOff>
                  </to>
                </anchor>
              </controlPr>
            </control>
          </mc:Choice>
        </mc:AlternateContent>
        <mc:AlternateContent xmlns:mc="http://schemas.openxmlformats.org/markup-compatibility/2006">
          <mc:Choice Requires="x14">
            <control shapeId="2129" r:id="rId77" name="Check Box 81">
              <controlPr defaultSize="0" autoFill="0" autoLine="0" autoPict="0">
                <anchor moveWithCells="1">
                  <from>
                    <xdr:col>0</xdr:col>
                    <xdr:colOff>50800</xdr:colOff>
                    <xdr:row>383</xdr:row>
                    <xdr:rowOff>12700</xdr:rowOff>
                  </from>
                  <to>
                    <xdr:col>2</xdr:col>
                    <xdr:colOff>63500</xdr:colOff>
                    <xdr:row>383</xdr:row>
                    <xdr:rowOff>368300</xdr:rowOff>
                  </to>
                </anchor>
              </controlPr>
            </control>
          </mc:Choice>
        </mc:AlternateContent>
        <mc:AlternateContent xmlns:mc="http://schemas.openxmlformats.org/markup-compatibility/2006">
          <mc:Choice Requires="x14">
            <control shapeId="2130" r:id="rId78" name="Check Box 82">
              <controlPr defaultSize="0" autoFill="0" autoLine="0" autoPict="0">
                <anchor moveWithCells="1">
                  <from>
                    <xdr:col>0</xdr:col>
                    <xdr:colOff>50800</xdr:colOff>
                    <xdr:row>384</xdr:row>
                    <xdr:rowOff>12700</xdr:rowOff>
                  </from>
                  <to>
                    <xdr:col>2</xdr:col>
                    <xdr:colOff>63500</xdr:colOff>
                    <xdr:row>384</xdr:row>
                    <xdr:rowOff>355600</xdr:rowOff>
                  </to>
                </anchor>
              </controlPr>
            </control>
          </mc:Choice>
        </mc:AlternateContent>
        <mc:AlternateContent xmlns:mc="http://schemas.openxmlformats.org/markup-compatibility/2006">
          <mc:Choice Requires="x14">
            <control shapeId="2131" r:id="rId79" name="Check Box 83">
              <controlPr defaultSize="0" autoFill="0" autoLine="0" autoPict="0">
                <anchor moveWithCells="1">
                  <from>
                    <xdr:col>0</xdr:col>
                    <xdr:colOff>50800</xdr:colOff>
                    <xdr:row>385</xdr:row>
                    <xdr:rowOff>0</xdr:rowOff>
                  </from>
                  <to>
                    <xdr:col>2</xdr:col>
                    <xdr:colOff>63500</xdr:colOff>
                    <xdr:row>386</xdr:row>
                    <xdr:rowOff>0</xdr:rowOff>
                  </to>
                </anchor>
              </controlPr>
            </control>
          </mc:Choice>
        </mc:AlternateContent>
        <mc:AlternateContent xmlns:mc="http://schemas.openxmlformats.org/markup-compatibility/2006">
          <mc:Choice Requires="x14">
            <control shapeId="2132" r:id="rId80" name="Check Box 84">
              <controlPr defaultSize="0" autoFill="0" autoLine="0" autoPict="0">
                <anchor moveWithCells="1">
                  <from>
                    <xdr:col>0</xdr:col>
                    <xdr:colOff>50800</xdr:colOff>
                    <xdr:row>386</xdr:row>
                    <xdr:rowOff>76200</xdr:rowOff>
                  </from>
                  <to>
                    <xdr:col>2</xdr:col>
                    <xdr:colOff>63500</xdr:colOff>
                    <xdr:row>386</xdr:row>
                    <xdr:rowOff>419100</xdr:rowOff>
                  </to>
                </anchor>
              </controlPr>
            </control>
          </mc:Choice>
        </mc:AlternateContent>
        <mc:AlternateContent xmlns:mc="http://schemas.openxmlformats.org/markup-compatibility/2006">
          <mc:Choice Requires="x14">
            <control shapeId="2133" r:id="rId81" name="Check Box 85">
              <controlPr defaultSize="0" autoFill="0" autoLine="0" autoPict="0">
                <anchor moveWithCells="1">
                  <from>
                    <xdr:col>0</xdr:col>
                    <xdr:colOff>50800</xdr:colOff>
                    <xdr:row>387</xdr:row>
                    <xdr:rowOff>63500</xdr:rowOff>
                  </from>
                  <to>
                    <xdr:col>2</xdr:col>
                    <xdr:colOff>76200</xdr:colOff>
                    <xdr:row>387</xdr:row>
                    <xdr:rowOff>355600</xdr:rowOff>
                  </to>
                </anchor>
              </controlPr>
            </control>
          </mc:Choice>
        </mc:AlternateContent>
        <mc:AlternateContent xmlns:mc="http://schemas.openxmlformats.org/markup-compatibility/2006">
          <mc:Choice Requires="x14">
            <control shapeId="2182" r:id="rId82" name="Check Box 134">
              <controlPr defaultSize="0" autoFill="0" autoLine="0" autoPict="0">
                <anchor moveWithCells="1">
                  <from>
                    <xdr:col>0</xdr:col>
                    <xdr:colOff>50800</xdr:colOff>
                    <xdr:row>528</xdr:row>
                    <xdr:rowOff>127000</xdr:rowOff>
                  </from>
                  <to>
                    <xdr:col>2</xdr:col>
                    <xdr:colOff>63500</xdr:colOff>
                    <xdr:row>648</xdr:row>
                    <xdr:rowOff>177800</xdr:rowOff>
                  </to>
                </anchor>
              </controlPr>
            </control>
          </mc:Choice>
        </mc:AlternateContent>
        <mc:AlternateContent xmlns:mc="http://schemas.openxmlformats.org/markup-compatibility/2006">
          <mc:Choice Requires="x14">
            <control shapeId="2183" r:id="rId83" name="Check Box 135">
              <controlPr defaultSize="0" autoFill="0" autoLine="0" autoPict="0">
                <anchor moveWithCells="1">
                  <from>
                    <xdr:col>0</xdr:col>
                    <xdr:colOff>38100</xdr:colOff>
                    <xdr:row>529</xdr:row>
                    <xdr:rowOff>12700</xdr:rowOff>
                  </from>
                  <to>
                    <xdr:col>2</xdr:col>
                    <xdr:colOff>63500</xdr:colOff>
                    <xdr:row>649</xdr:row>
                    <xdr:rowOff>0</xdr:rowOff>
                  </to>
                </anchor>
              </controlPr>
            </control>
          </mc:Choice>
        </mc:AlternateContent>
        <mc:AlternateContent xmlns:mc="http://schemas.openxmlformats.org/markup-compatibility/2006">
          <mc:Choice Requires="x14">
            <control shapeId="2184" r:id="rId84" name="Check Box 136">
              <controlPr defaultSize="0" autoFill="0" autoLine="0" autoPict="0">
                <anchor moveWithCells="1">
                  <from>
                    <xdr:col>0</xdr:col>
                    <xdr:colOff>38100</xdr:colOff>
                    <xdr:row>530</xdr:row>
                    <xdr:rowOff>63500</xdr:rowOff>
                  </from>
                  <to>
                    <xdr:col>2</xdr:col>
                    <xdr:colOff>63500</xdr:colOff>
                    <xdr:row>648</xdr:row>
                    <xdr:rowOff>50800</xdr:rowOff>
                  </to>
                </anchor>
              </controlPr>
            </control>
          </mc:Choice>
        </mc:AlternateContent>
        <mc:AlternateContent xmlns:mc="http://schemas.openxmlformats.org/markup-compatibility/2006">
          <mc:Choice Requires="x14">
            <control shapeId="2185" r:id="rId85" name="Check Box 137">
              <controlPr defaultSize="0" autoFill="0" autoLine="0" autoPict="0">
                <anchor moveWithCells="1">
                  <from>
                    <xdr:col>0</xdr:col>
                    <xdr:colOff>38100</xdr:colOff>
                    <xdr:row>531</xdr:row>
                    <xdr:rowOff>76200</xdr:rowOff>
                  </from>
                  <to>
                    <xdr:col>2</xdr:col>
                    <xdr:colOff>63500</xdr:colOff>
                    <xdr:row>648</xdr:row>
                    <xdr:rowOff>177800</xdr:rowOff>
                  </to>
                </anchor>
              </controlPr>
            </control>
          </mc:Choice>
        </mc:AlternateContent>
        <mc:AlternateContent xmlns:mc="http://schemas.openxmlformats.org/markup-compatibility/2006">
          <mc:Choice Requires="x14">
            <control shapeId="2186" r:id="rId86" name="Check Box 138">
              <controlPr defaultSize="0" autoFill="0" autoLine="0" autoPict="0">
                <anchor moveWithCells="1">
                  <from>
                    <xdr:col>0</xdr:col>
                    <xdr:colOff>38100</xdr:colOff>
                    <xdr:row>532</xdr:row>
                    <xdr:rowOff>0</xdr:rowOff>
                  </from>
                  <to>
                    <xdr:col>2</xdr:col>
                    <xdr:colOff>63500</xdr:colOff>
                    <xdr:row>648</xdr:row>
                    <xdr:rowOff>165100</xdr:rowOff>
                  </to>
                </anchor>
              </controlPr>
            </control>
          </mc:Choice>
        </mc:AlternateContent>
        <mc:AlternateContent xmlns:mc="http://schemas.openxmlformats.org/markup-compatibility/2006">
          <mc:Choice Requires="x14">
            <control shapeId="2187" r:id="rId87" name="Check Box 139">
              <controlPr defaultSize="0" autoFill="0" autoLine="0" autoPict="0">
                <anchor moveWithCells="1">
                  <from>
                    <xdr:col>0</xdr:col>
                    <xdr:colOff>38100</xdr:colOff>
                    <xdr:row>533</xdr:row>
                    <xdr:rowOff>63500</xdr:rowOff>
                  </from>
                  <to>
                    <xdr:col>2</xdr:col>
                    <xdr:colOff>63500</xdr:colOff>
                    <xdr:row>648</xdr:row>
                    <xdr:rowOff>165100</xdr:rowOff>
                  </to>
                </anchor>
              </controlPr>
            </control>
          </mc:Choice>
        </mc:AlternateContent>
        <mc:AlternateContent xmlns:mc="http://schemas.openxmlformats.org/markup-compatibility/2006">
          <mc:Choice Requires="x14">
            <control shapeId="2188" r:id="rId88" name="Check Box 140">
              <controlPr defaultSize="0" autoFill="0" autoLine="0" autoPict="0">
                <anchor moveWithCells="1">
                  <from>
                    <xdr:col>0</xdr:col>
                    <xdr:colOff>38100</xdr:colOff>
                    <xdr:row>534</xdr:row>
                    <xdr:rowOff>63500</xdr:rowOff>
                  </from>
                  <to>
                    <xdr:col>2</xdr:col>
                    <xdr:colOff>63500</xdr:colOff>
                    <xdr:row>648</xdr:row>
                    <xdr:rowOff>127000</xdr:rowOff>
                  </to>
                </anchor>
              </controlPr>
            </control>
          </mc:Choice>
        </mc:AlternateContent>
        <mc:AlternateContent xmlns:mc="http://schemas.openxmlformats.org/markup-compatibility/2006">
          <mc:Choice Requires="x14">
            <control shapeId="2189" r:id="rId89" name="Check Box 141">
              <controlPr defaultSize="0" autoFill="0" autoLine="0" autoPict="0">
                <anchor moveWithCells="1">
                  <from>
                    <xdr:col>0</xdr:col>
                    <xdr:colOff>38100</xdr:colOff>
                    <xdr:row>535</xdr:row>
                    <xdr:rowOff>63500</xdr:rowOff>
                  </from>
                  <to>
                    <xdr:col>2</xdr:col>
                    <xdr:colOff>63500</xdr:colOff>
                    <xdr:row>648</xdr:row>
                    <xdr:rowOff>114300</xdr:rowOff>
                  </to>
                </anchor>
              </controlPr>
            </control>
          </mc:Choice>
        </mc:AlternateContent>
        <mc:AlternateContent xmlns:mc="http://schemas.openxmlformats.org/markup-compatibility/2006">
          <mc:Choice Requires="x14">
            <control shapeId="2190" r:id="rId90" name="Check Box 142">
              <controlPr defaultSize="0" autoFill="0" autoLine="0" autoPict="0">
                <anchor moveWithCells="1">
                  <from>
                    <xdr:col>0</xdr:col>
                    <xdr:colOff>38100</xdr:colOff>
                    <xdr:row>536</xdr:row>
                    <xdr:rowOff>88900</xdr:rowOff>
                  </from>
                  <to>
                    <xdr:col>2</xdr:col>
                    <xdr:colOff>63500</xdr:colOff>
                    <xdr:row>648</xdr:row>
                    <xdr:rowOff>88900</xdr:rowOff>
                  </to>
                </anchor>
              </controlPr>
            </control>
          </mc:Choice>
        </mc:AlternateContent>
        <mc:AlternateContent xmlns:mc="http://schemas.openxmlformats.org/markup-compatibility/2006">
          <mc:Choice Requires="x14">
            <control shapeId="2191" r:id="rId91" name="Check Box 143">
              <controlPr defaultSize="0" autoFill="0" autoLine="0" autoPict="0">
                <anchor moveWithCells="1">
                  <from>
                    <xdr:col>0</xdr:col>
                    <xdr:colOff>38100</xdr:colOff>
                    <xdr:row>577</xdr:row>
                    <xdr:rowOff>101600</xdr:rowOff>
                  </from>
                  <to>
                    <xdr:col>2</xdr:col>
                    <xdr:colOff>63500</xdr:colOff>
                    <xdr:row>648</xdr:row>
                    <xdr:rowOff>76200</xdr:rowOff>
                  </to>
                </anchor>
              </controlPr>
            </control>
          </mc:Choice>
        </mc:AlternateContent>
        <mc:AlternateContent xmlns:mc="http://schemas.openxmlformats.org/markup-compatibility/2006">
          <mc:Choice Requires="x14">
            <control shapeId="2192" r:id="rId92" name="Check Box 144">
              <controlPr defaultSize="0" autoFill="0" autoLine="0" autoPict="0">
                <anchor moveWithCells="1">
                  <from>
                    <xdr:col>0</xdr:col>
                    <xdr:colOff>38100</xdr:colOff>
                    <xdr:row>578</xdr:row>
                    <xdr:rowOff>101600</xdr:rowOff>
                  </from>
                  <to>
                    <xdr:col>2</xdr:col>
                    <xdr:colOff>63500</xdr:colOff>
                    <xdr:row>648</xdr:row>
                    <xdr:rowOff>114300</xdr:rowOff>
                  </to>
                </anchor>
              </controlPr>
            </control>
          </mc:Choice>
        </mc:AlternateContent>
        <mc:AlternateContent xmlns:mc="http://schemas.openxmlformats.org/markup-compatibility/2006">
          <mc:Choice Requires="x14">
            <control shapeId="2193" r:id="rId93" name="Check Box 145">
              <controlPr defaultSize="0" autoFill="0" autoLine="0" autoPict="0">
                <anchor moveWithCells="1">
                  <from>
                    <xdr:col>0</xdr:col>
                    <xdr:colOff>38100</xdr:colOff>
                    <xdr:row>579</xdr:row>
                    <xdr:rowOff>25400</xdr:rowOff>
                  </from>
                  <to>
                    <xdr:col>2</xdr:col>
                    <xdr:colOff>63500</xdr:colOff>
                    <xdr:row>648</xdr:row>
                    <xdr:rowOff>114300</xdr:rowOff>
                  </to>
                </anchor>
              </controlPr>
            </control>
          </mc:Choice>
        </mc:AlternateContent>
        <mc:AlternateContent xmlns:mc="http://schemas.openxmlformats.org/markup-compatibility/2006">
          <mc:Choice Requires="x14">
            <control shapeId="2194" r:id="rId94" name="Check Box 146">
              <controlPr defaultSize="0" autoFill="0" autoLine="0" autoPict="0">
                <anchor moveWithCells="1">
                  <from>
                    <xdr:col>0</xdr:col>
                    <xdr:colOff>38100</xdr:colOff>
                    <xdr:row>580</xdr:row>
                    <xdr:rowOff>38100</xdr:rowOff>
                  </from>
                  <to>
                    <xdr:col>2</xdr:col>
                    <xdr:colOff>63500</xdr:colOff>
                    <xdr:row>648</xdr:row>
                    <xdr:rowOff>152400</xdr:rowOff>
                  </to>
                </anchor>
              </controlPr>
            </control>
          </mc:Choice>
        </mc:AlternateContent>
        <mc:AlternateContent xmlns:mc="http://schemas.openxmlformats.org/markup-compatibility/2006">
          <mc:Choice Requires="x14">
            <control shapeId="2195" r:id="rId95" name="Check Box 147">
              <controlPr defaultSize="0" autoFill="0" autoLine="0" autoPict="0">
                <anchor moveWithCells="1">
                  <from>
                    <xdr:col>0</xdr:col>
                    <xdr:colOff>38100</xdr:colOff>
                    <xdr:row>580</xdr:row>
                    <xdr:rowOff>368300</xdr:rowOff>
                  </from>
                  <to>
                    <xdr:col>2</xdr:col>
                    <xdr:colOff>63500</xdr:colOff>
                    <xdr:row>649</xdr:row>
                    <xdr:rowOff>0</xdr:rowOff>
                  </to>
                </anchor>
              </controlPr>
            </control>
          </mc:Choice>
        </mc:AlternateContent>
        <mc:AlternateContent xmlns:mc="http://schemas.openxmlformats.org/markup-compatibility/2006">
          <mc:Choice Requires="x14">
            <control shapeId="2196" r:id="rId96" name="Check Box 148">
              <controlPr defaultSize="0" autoFill="0" autoLine="0" autoPict="0">
                <anchor moveWithCells="1">
                  <from>
                    <xdr:col>0</xdr:col>
                    <xdr:colOff>38100</xdr:colOff>
                    <xdr:row>582</xdr:row>
                    <xdr:rowOff>12700</xdr:rowOff>
                  </from>
                  <to>
                    <xdr:col>2</xdr:col>
                    <xdr:colOff>63500</xdr:colOff>
                    <xdr:row>649</xdr:row>
                    <xdr:rowOff>0</xdr:rowOff>
                  </to>
                </anchor>
              </controlPr>
            </control>
          </mc:Choice>
        </mc:AlternateContent>
        <mc:AlternateContent xmlns:mc="http://schemas.openxmlformats.org/markup-compatibility/2006">
          <mc:Choice Requires="x14">
            <control shapeId="2197" r:id="rId97" name="Check Box 149">
              <controlPr defaultSize="0" autoFill="0" autoLine="0" autoPict="0">
                <anchor moveWithCells="1">
                  <from>
                    <xdr:col>0</xdr:col>
                    <xdr:colOff>38100</xdr:colOff>
                    <xdr:row>582</xdr:row>
                    <xdr:rowOff>330200</xdr:rowOff>
                  </from>
                  <to>
                    <xdr:col>2</xdr:col>
                    <xdr:colOff>88900</xdr:colOff>
                    <xdr:row>649</xdr:row>
                    <xdr:rowOff>38100</xdr:rowOff>
                  </to>
                </anchor>
              </controlPr>
            </control>
          </mc:Choice>
        </mc:AlternateContent>
        <mc:AlternateContent xmlns:mc="http://schemas.openxmlformats.org/markup-compatibility/2006">
          <mc:Choice Requires="x14">
            <control shapeId="2198" r:id="rId98" name="Check Box 150">
              <controlPr defaultSize="0" autoFill="0" autoLine="0" autoPict="0">
                <anchor moveWithCells="1">
                  <from>
                    <xdr:col>0</xdr:col>
                    <xdr:colOff>38100</xdr:colOff>
                    <xdr:row>584</xdr:row>
                    <xdr:rowOff>88900</xdr:rowOff>
                  </from>
                  <to>
                    <xdr:col>2</xdr:col>
                    <xdr:colOff>88900</xdr:colOff>
                    <xdr:row>648</xdr:row>
                    <xdr:rowOff>127000</xdr:rowOff>
                  </to>
                </anchor>
              </controlPr>
            </control>
          </mc:Choice>
        </mc:AlternateContent>
        <mc:AlternateContent xmlns:mc="http://schemas.openxmlformats.org/markup-compatibility/2006">
          <mc:Choice Requires="x14">
            <control shapeId="2199" r:id="rId99" name="Check Box 151">
              <controlPr defaultSize="0" autoFill="0" autoLine="0" autoPict="0">
                <anchor moveWithCells="1">
                  <from>
                    <xdr:col>0</xdr:col>
                    <xdr:colOff>38100</xdr:colOff>
                    <xdr:row>585</xdr:row>
                    <xdr:rowOff>63500</xdr:rowOff>
                  </from>
                  <to>
                    <xdr:col>2</xdr:col>
                    <xdr:colOff>76200</xdr:colOff>
                    <xdr:row>648</xdr:row>
                    <xdr:rowOff>101600</xdr:rowOff>
                  </to>
                </anchor>
              </controlPr>
            </control>
          </mc:Choice>
        </mc:AlternateContent>
        <mc:AlternateContent xmlns:mc="http://schemas.openxmlformats.org/markup-compatibility/2006">
          <mc:Choice Requires="x14">
            <control shapeId="2200" r:id="rId100" name="Check Box 152">
              <controlPr defaultSize="0" autoFill="0" autoLine="0" autoPict="0">
                <anchor moveWithCells="1">
                  <from>
                    <xdr:col>0</xdr:col>
                    <xdr:colOff>50800</xdr:colOff>
                    <xdr:row>430</xdr:row>
                    <xdr:rowOff>139700</xdr:rowOff>
                  </from>
                  <to>
                    <xdr:col>2</xdr:col>
                    <xdr:colOff>63500</xdr:colOff>
                    <xdr:row>648</xdr:row>
                    <xdr:rowOff>63500</xdr:rowOff>
                  </to>
                </anchor>
              </controlPr>
            </control>
          </mc:Choice>
        </mc:AlternateContent>
        <mc:AlternateContent xmlns:mc="http://schemas.openxmlformats.org/markup-compatibility/2006">
          <mc:Choice Requires="x14">
            <control shapeId="2201" r:id="rId101" name="Check Box 153">
              <controlPr defaultSize="0" autoFill="0" autoLine="0" autoPict="0">
                <anchor moveWithCells="1">
                  <from>
                    <xdr:col>0</xdr:col>
                    <xdr:colOff>50800</xdr:colOff>
                    <xdr:row>431</xdr:row>
                    <xdr:rowOff>12700</xdr:rowOff>
                  </from>
                  <to>
                    <xdr:col>2</xdr:col>
                    <xdr:colOff>63500</xdr:colOff>
                    <xdr:row>648</xdr:row>
                    <xdr:rowOff>152400</xdr:rowOff>
                  </to>
                </anchor>
              </controlPr>
            </control>
          </mc:Choice>
        </mc:AlternateContent>
        <mc:AlternateContent xmlns:mc="http://schemas.openxmlformats.org/markup-compatibility/2006">
          <mc:Choice Requires="x14">
            <control shapeId="2202" r:id="rId102" name="Check Box 154">
              <controlPr defaultSize="0" autoFill="0" autoLine="0" autoPict="0">
                <anchor moveWithCells="1">
                  <from>
                    <xdr:col>0</xdr:col>
                    <xdr:colOff>25400</xdr:colOff>
                    <xdr:row>432</xdr:row>
                    <xdr:rowOff>12700</xdr:rowOff>
                  </from>
                  <to>
                    <xdr:col>2</xdr:col>
                    <xdr:colOff>76200</xdr:colOff>
                    <xdr:row>648</xdr:row>
                    <xdr:rowOff>101600</xdr:rowOff>
                  </to>
                </anchor>
              </controlPr>
            </control>
          </mc:Choice>
        </mc:AlternateContent>
        <mc:AlternateContent xmlns:mc="http://schemas.openxmlformats.org/markup-compatibility/2006">
          <mc:Choice Requires="x14">
            <control shapeId="2203" r:id="rId103" name="Check Box 155">
              <controlPr defaultSize="0" autoFill="0" autoLine="0" autoPict="0">
                <anchor moveWithCells="1">
                  <from>
                    <xdr:col>0</xdr:col>
                    <xdr:colOff>38100</xdr:colOff>
                    <xdr:row>433</xdr:row>
                    <xdr:rowOff>38100</xdr:rowOff>
                  </from>
                  <to>
                    <xdr:col>2</xdr:col>
                    <xdr:colOff>88900</xdr:colOff>
                    <xdr:row>648</xdr:row>
                    <xdr:rowOff>127000</xdr:rowOff>
                  </to>
                </anchor>
              </controlPr>
            </control>
          </mc:Choice>
        </mc:AlternateContent>
        <mc:AlternateContent xmlns:mc="http://schemas.openxmlformats.org/markup-compatibility/2006">
          <mc:Choice Requires="x14">
            <control shapeId="2204" r:id="rId104" name="Check Box 156">
              <controlPr defaultSize="0" autoFill="0" autoLine="0" autoPict="0">
                <anchor moveWithCells="1">
                  <from>
                    <xdr:col>0</xdr:col>
                    <xdr:colOff>25400</xdr:colOff>
                    <xdr:row>433</xdr:row>
                    <xdr:rowOff>368300</xdr:rowOff>
                  </from>
                  <to>
                    <xdr:col>2</xdr:col>
                    <xdr:colOff>88900</xdr:colOff>
                    <xdr:row>648</xdr:row>
                    <xdr:rowOff>114300</xdr:rowOff>
                  </to>
                </anchor>
              </controlPr>
            </control>
          </mc:Choice>
        </mc:AlternateContent>
        <mc:AlternateContent xmlns:mc="http://schemas.openxmlformats.org/markup-compatibility/2006">
          <mc:Choice Requires="x14">
            <control shapeId="2205" r:id="rId105" name="Check Box 157">
              <controlPr defaultSize="0" autoFill="0" autoLine="0" autoPict="0">
                <anchor moveWithCells="1">
                  <from>
                    <xdr:col>0</xdr:col>
                    <xdr:colOff>38100</xdr:colOff>
                    <xdr:row>435</xdr:row>
                    <xdr:rowOff>0</xdr:rowOff>
                  </from>
                  <to>
                    <xdr:col>2</xdr:col>
                    <xdr:colOff>88900</xdr:colOff>
                    <xdr:row>648</xdr:row>
                    <xdr:rowOff>177800</xdr:rowOff>
                  </to>
                </anchor>
              </controlPr>
            </control>
          </mc:Choice>
        </mc:AlternateContent>
        <mc:AlternateContent xmlns:mc="http://schemas.openxmlformats.org/markup-compatibility/2006">
          <mc:Choice Requires="x14">
            <control shapeId="2206" r:id="rId106" name="Check Box 158">
              <controlPr defaultSize="0" autoFill="0" autoLine="0" autoPict="0">
                <anchor moveWithCells="1">
                  <from>
                    <xdr:col>0</xdr:col>
                    <xdr:colOff>38100</xdr:colOff>
                    <xdr:row>436</xdr:row>
                    <xdr:rowOff>38100</xdr:rowOff>
                  </from>
                  <to>
                    <xdr:col>2</xdr:col>
                    <xdr:colOff>88900</xdr:colOff>
                    <xdr:row>648</xdr:row>
                    <xdr:rowOff>152400</xdr:rowOff>
                  </to>
                </anchor>
              </controlPr>
            </control>
          </mc:Choice>
        </mc:AlternateContent>
        <mc:AlternateContent xmlns:mc="http://schemas.openxmlformats.org/markup-compatibility/2006">
          <mc:Choice Requires="x14">
            <control shapeId="2207" r:id="rId107" name="Check Box 159">
              <controlPr defaultSize="0" autoFill="0" autoLine="0" autoPict="0">
                <anchor moveWithCells="1">
                  <from>
                    <xdr:col>0</xdr:col>
                    <xdr:colOff>38100</xdr:colOff>
                    <xdr:row>437</xdr:row>
                    <xdr:rowOff>88900</xdr:rowOff>
                  </from>
                  <to>
                    <xdr:col>2</xdr:col>
                    <xdr:colOff>88900</xdr:colOff>
                    <xdr:row>648</xdr:row>
                    <xdr:rowOff>165100</xdr:rowOff>
                  </to>
                </anchor>
              </controlPr>
            </control>
          </mc:Choice>
        </mc:AlternateContent>
        <mc:AlternateContent xmlns:mc="http://schemas.openxmlformats.org/markup-compatibility/2006">
          <mc:Choice Requires="x14">
            <control shapeId="2208" r:id="rId108" name="Check Box 160">
              <controlPr defaultSize="0" autoFill="0" autoLine="0" autoPict="0">
                <anchor moveWithCells="1">
                  <from>
                    <xdr:col>0</xdr:col>
                    <xdr:colOff>38100</xdr:colOff>
                    <xdr:row>438</xdr:row>
                    <xdr:rowOff>50800</xdr:rowOff>
                  </from>
                  <to>
                    <xdr:col>2</xdr:col>
                    <xdr:colOff>76200</xdr:colOff>
                    <xdr:row>648</xdr:row>
                    <xdr:rowOff>101600</xdr:rowOff>
                  </to>
                </anchor>
              </controlPr>
            </control>
          </mc:Choice>
        </mc:AlternateContent>
        <mc:AlternateContent xmlns:mc="http://schemas.openxmlformats.org/markup-compatibility/2006">
          <mc:Choice Requires="x14">
            <control shapeId="2209" r:id="rId109" name="Check Box 161">
              <controlPr defaultSize="0" autoFill="0" autoLine="0" autoPict="0">
                <anchor moveWithCells="1">
                  <from>
                    <xdr:col>0</xdr:col>
                    <xdr:colOff>50800</xdr:colOff>
                    <xdr:row>479</xdr:row>
                    <xdr:rowOff>127000</xdr:rowOff>
                  </from>
                  <to>
                    <xdr:col>2</xdr:col>
                    <xdr:colOff>63500</xdr:colOff>
                    <xdr:row>648</xdr:row>
                    <xdr:rowOff>152400</xdr:rowOff>
                  </to>
                </anchor>
              </controlPr>
            </control>
          </mc:Choice>
        </mc:AlternateContent>
        <mc:AlternateContent xmlns:mc="http://schemas.openxmlformats.org/markup-compatibility/2006">
          <mc:Choice Requires="x14">
            <control shapeId="2210" r:id="rId110" name="Check Box 162">
              <controlPr defaultSize="0" autoFill="0" autoLine="0" autoPict="0">
                <anchor moveWithCells="1">
                  <from>
                    <xdr:col>0</xdr:col>
                    <xdr:colOff>50800</xdr:colOff>
                    <xdr:row>480</xdr:row>
                    <xdr:rowOff>101600</xdr:rowOff>
                  </from>
                  <to>
                    <xdr:col>2</xdr:col>
                    <xdr:colOff>63500</xdr:colOff>
                    <xdr:row>648</xdr:row>
                    <xdr:rowOff>101600</xdr:rowOff>
                  </to>
                </anchor>
              </controlPr>
            </control>
          </mc:Choice>
        </mc:AlternateContent>
        <mc:AlternateContent xmlns:mc="http://schemas.openxmlformats.org/markup-compatibility/2006">
          <mc:Choice Requires="x14">
            <control shapeId="2211" r:id="rId111" name="Check Box 163">
              <controlPr defaultSize="0" autoFill="0" autoLine="0" autoPict="0">
                <anchor moveWithCells="1">
                  <from>
                    <xdr:col>0</xdr:col>
                    <xdr:colOff>50800</xdr:colOff>
                    <xdr:row>481</xdr:row>
                    <xdr:rowOff>50800</xdr:rowOff>
                  </from>
                  <to>
                    <xdr:col>2</xdr:col>
                    <xdr:colOff>63500</xdr:colOff>
                    <xdr:row>648</xdr:row>
                    <xdr:rowOff>177800</xdr:rowOff>
                  </to>
                </anchor>
              </controlPr>
            </control>
          </mc:Choice>
        </mc:AlternateContent>
        <mc:AlternateContent xmlns:mc="http://schemas.openxmlformats.org/markup-compatibility/2006">
          <mc:Choice Requires="x14">
            <control shapeId="2212" r:id="rId112" name="Check Box 164">
              <controlPr defaultSize="0" autoFill="0" autoLine="0" autoPict="0">
                <anchor moveWithCells="1">
                  <from>
                    <xdr:col>0</xdr:col>
                    <xdr:colOff>50800</xdr:colOff>
                    <xdr:row>482</xdr:row>
                    <xdr:rowOff>25400</xdr:rowOff>
                  </from>
                  <to>
                    <xdr:col>2</xdr:col>
                    <xdr:colOff>63500</xdr:colOff>
                    <xdr:row>648</xdr:row>
                    <xdr:rowOff>152400</xdr:rowOff>
                  </to>
                </anchor>
              </controlPr>
            </control>
          </mc:Choice>
        </mc:AlternateContent>
        <mc:AlternateContent xmlns:mc="http://schemas.openxmlformats.org/markup-compatibility/2006">
          <mc:Choice Requires="x14">
            <control shapeId="2213" r:id="rId113" name="Check Box 165">
              <controlPr defaultSize="0" autoFill="0" autoLine="0" autoPict="0">
                <anchor moveWithCells="1">
                  <from>
                    <xdr:col>0</xdr:col>
                    <xdr:colOff>50800</xdr:colOff>
                    <xdr:row>482</xdr:row>
                    <xdr:rowOff>368300</xdr:rowOff>
                  </from>
                  <to>
                    <xdr:col>2</xdr:col>
                    <xdr:colOff>63500</xdr:colOff>
                    <xdr:row>649</xdr:row>
                    <xdr:rowOff>63500</xdr:rowOff>
                  </to>
                </anchor>
              </controlPr>
            </control>
          </mc:Choice>
        </mc:AlternateContent>
        <mc:AlternateContent xmlns:mc="http://schemas.openxmlformats.org/markup-compatibility/2006">
          <mc:Choice Requires="x14">
            <control shapeId="2214" r:id="rId114" name="Check Box 166">
              <controlPr defaultSize="0" autoFill="0" autoLine="0" autoPict="0">
                <anchor moveWithCells="1">
                  <from>
                    <xdr:col>0</xdr:col>
                    <xdr:colOff>50800</xdr:colOff>
                    <xdr:row>483</xdr:row>
                    <xdr:rowOff>393700</xdr:rowOff>
                  </from>
                  <to>
                    <xdr:col>2</xdr:col>
                    <xdr:colOff>63500</xdr:colOff>
                    <xdr:row>649</xdr:row>
                    <xdr:rowOff>38100</xdr:rowOff>
                  </to>
                </anchor>
              </controlPr>
            </control>
          </mc:Choice>
        </mc:AlternateContent>
        <mc:AlternateContent xmlns:mc="http://schemas.openxmlformats.org/markup-compatibility/2006">
          <mc:Choice Requires="x14">
            <control shapeId="2215" r:id="rId115" name="Check Box 167">
              <controlPr defaultSize="0" autoFill="0" autoLine="0" autoPict="0">
                <anchor moveWithCells="1">
                  <from>
                    <xdr:col>0</xdr:col>
                    <xdr:colOff>50800</xdr:colOff>
                    <xdr:row>484</xdr:row>
                    <xdr:rowOff>368300</xdr:rowOff>
                  </from>
                  <to>
                    <xdr:col>2</xdr:col>
                    <xdr:colOff>63500</xdr:colOff>
                    <xdr:row>649</xdr:row>
                    <xdr:rowOff>12700</xdr:rowOff>
                  </to>
                </anchor>
              </controlPr>
            </control>
          </mc:Choice>
        </mc:AlternateContent>
        <mc:AlternateContent xmlns:mc="http://schemas.openxmlformats.org/markup-compatibility/2006">
          <mc:Choice Requires="x14">
            <control shapeId="2216" r:id="rId116" name="Check Box 168">
              <controlPr defaultSize="0" autoFill="0" autoLine="0" autoPict="0">
                <anchor moveWithCells="1">
                  <from>
                    <xdr:col>0</xdr:col>
                    <xdr:colOff>50800</xdr:colOff>
                    <xdr:row>486</xdr:row>
                    <xdr:rowOff>76200</xdr:rowOff>
                  </from>
                  <to>
                    <xdr:col>2</xdr:col>
                    <xdr:colOff>63500</xdr:colOff>
                    <xdr:row>649</xdr:row>
                    <xdr:rowOff>0</xdr:rowOff>
                  </to>
                </anchor>
              </controlPr>
            </control>
          </mc:Choice>
        </mc:AlternateContent>
        <mc:AlternateContent xmlns:mc="http://schemas.openxmlformats.org/markup-compatibility/2006">
          <mc:Choice Requires="x14">
            <control shapeId="2217" r:id="rId117" name="Check Box 169">
              <controlPr defaultSize="0" autoFill="0" autoLine="0" autoPict="0">
                <anchor moveWithCells="1">
                  <from>
                    <xdr:col>0</xdr:col>
                    <xdr:colOff>38100</xdr:colOff>
                    <xdr:row>487</xdr:row>
                    <xdr:rowOff>63500</xdr:rowOff>
                  </from>
                  <to>
                    <xdr:col>2</xdr:col>
                    <xdr:colOff>63500</xdr:colOff>
                    <xdr:row>648</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319" yWindow="457" count="2">
        <x14:dataValidation type="list" allowBlank="1" showInputMessage="1" showErrorMessage="1" xr:uid="{00000000-0002-0000-0100-00002D000000}">
          <x14:formula1>
            <xm:f>INDIRECT(VLOOKUP(D343,'Tablas '!$BM$2:$BN$7,2,FALSE))</xm:f>
          </x14:formula1>
          <xm:sqref>K392:N392 K343:N343 K441:N441 K490:N490 K541:N541 K590:N590</xm:sqref>
        </x14:dataValidation>
        <x14:dataValidation type="list" allowBlank="1" showInputMessage="1" showErrorMessage="1" xr:uid="{00000000-0002-0000-0100-00002E000000}">
          <x14:formula1>
            <xm:f>INDIRECT(VLOOKUP(D347,'Tablas '!$BP$2:$BQ$7,2,FALSE))</xm:f>
          </x14:formula1>
          <xm:sqref>K347:N347 K396:N396 K445:N445 K494:N494 K545:N545 K594:N594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0"/>
  <dimension ref="A1:CK54"/>
  <sheetViews>
    <sheetView topLeftCell="BF4" zoomScale="87" zoomScaleNormal="87" workbookViewId="0">
      <selection activeCell="CJ3" sqref="CJ3"/>
    </sheetView>
  </sheetViews>
  <sheetFormatPr baseColWidth="10" defaultColWidth="11.5" defaultRowHeight="15" x14ac:dyDescent="0.2"/>
  <cols>
    <col min="1" max="1" width="9" style="508" bestFit="1" customWidth="1"/>
    <col min="2" max="2" width="5.1640625" style="16" customWidth="1"/>
    <col min="3" max="3" width="24.5" style="509" customWidth="1"/>
    <col min="4" max="4" width="6.83203125" style="16" customWidth="1"/>
    <col min="5" max="5" width="16.5" style="16" customWidth="1"/>
    <col min="6" max="6" width="11.5" style="16"/>
    <col min="7" max="7" width="156.5" style="16" customWidth="1"/>
    <col min="8" max="8" width="70.1640625" style="16" customWidth="1"/>
    <col min="9" max="11" width="11.5" style="16"/>
    <col min="12" max="12" width="22" style="16" customWidth="1"/>
    <col min="13" max="13" width="14.5" style="16" bestFit="1" customWidth="1"/>
    <col min="14" max="14" width="21.1640625" style="16" bestFit="1" customWidth="1"/>
    <col min="15" max="15" width="11.5" style="16"/>
    <col min="16" max="16" width="13.6640625" style="16" bestFit="1" customWidth="1"/>
    <col min="17" max="17" width="17.83203125" style="16" bestFit="1" customWidth="1"/>
    <col min="18" max="18" width="10.5" style="16" bestFit="1" customWidth="1"/>
    <col min="19" max="19" width="21.5" style="16" bestFit="1" customWidth="1"/>
    <col min="20" max="20" width="12.83203125" style="16" bestFit="1" customWidth="1"/>
    <col min="21" max="21" width="11.5" style="16"/>
    <col min="22" max="22" width="27.83203125" style="16" customWidth="1"/>
    <col min="23" max="23" width="17.1640625" style="16" bestFit="1" customWidth="1"/>
    <col min="24" max="24" width="24.5" style="16" bestFit="1" customWidth="1"/>
    <col min="25" max="25" width="11.5" style="16"/>
    <col min="26" max="26" width="8.83203125" style="16" bestFit="1" customWidth="1"/>
    <col min="27" max="27" width="8.83203125" style="16" customWidth="1"/>
    <col min="28" max="28" width="22.1640625" style="16" bestFit="1" customWidth="1"/>
    <col min="29" max="29" width="6.5" style="16" customWidth="1"/>
    <col min="30" max="30" width="16.1640625" style="510" customWidth="1"/>
    <col min="31" max="31" width="6.83203125" style="16" customWidth="1"/>
    <col min="32" max="32" width="58.33203125" style="16" customWidth="1"/>
    <col min="33" max="33" width="6.83203125" style="16" customWidth="1"/>
    <col min="34" max="34" width="20.83203125" style="509" customWidth="1"/>
    <col min="35" max="35" width="8" style="16" customWidth="1"/>
    <col min="36" max="36" width="11.5" style="16"/>
    <col min="37" max="37" width="7.1640625" style="16" customWidth="1"/>
    <col min="38" max="38" width="51.5" style="16" customWidth="1"/>
    <col min="39" max="39" width="7" style="16" customWidth="1"/>
    <col min="40" max="42" width="49.5" style="16" customWidth="1"/>
    <col min="43" max="43" width="61.1640625" style="16" customWidth="1"/>
    <col min="44" max="44" width="11.5" style="16"/>
    <col min="45" max="45" width="31.6640625" style="16" customWidth="1"/>
    <col min="46" max="46" width="32.6640625" style="16" customWidth="1"/>
    <col min="47" max="47" width="26" style="16" customWidth="1"/>
    <col min="48" max="48" width="19.5" style="16" customWidth="1"/>
    <col min="49" max="49" width="11.5" style="16"/>
    <col min="50" max="50" width="28.83203125" style="16" bestFit="1" customWidth="1"/>
    <col min="51" max="51" width="11.6640625" style="16" customWidth="1"/>
    <col min="52" max="57" width="33" style="16" customWidth="1"/>
    <col min="58" max="58" width="6.6640625" style="16" customWidth="1"/>
    <col min="59" max="59" width="11.5" style="509"/>
    <col min="60" max="60" width="6" style="16" customWidth="1"/>
    <col min="61" max="61" width="26.5" style="16" customWidth="1"/>
    <col min="62" max="62" width="11.5" style="16"/>
    <col min="63" max="63" width="16.83203125" bestFit="1" customWidth="1"/>
    <col min="64" max="64" width="11.5" style="16"/>
    <col min="65" max="65" width="13" style="16" customWidth="1"/>
    <col min="66" max="68" width="11.5" style="16"/>
    <col min="69" max="69" width="14.5" style="16" customWidth="1"/>
    <col min="70" max="70" width="11.5" style="16"/>
    <col min="71" max="72" width="10.83203125"/>
    <col min="73" max="73" width="44.33203125" customWidth="1"/>
    <col min="74" max="74" width="10.83203125"/>
    <col min="75" max="75" width="88" style="16" bestFit="1" customWidth="1"/>
    <col min="76" max="76" width="134.1640625" style="16" bestFit="1" customWidth="1"/>
    <col min="77" max="16384" width="11.5" style="16"/>
  </cols>
  <sheetData>
    <row r="1" spans="1:89" x14ac:dyDescent="0.2">
      <c r="G1" s="716" t="s">
        <v>172</v>
      </c>
      <c r="H1" s="716"/>
      <c r="J1" s="20"/>
      <c r="K1" s="20"/>
      <c r="L1" s="20"/>
      <c r="M1" s="20"/>
      <c r="N1" s="20"/>
      <c r="O1" s="20"/>
      <c r="P1" s="20"/>
      <c r="Q1" s="20"/>
      <c r="R1" s="20"/>
      <c r="S1" s="20"/>
      <c r="T1" s="20"/>
      <c r="U1" s="20"/>
      <c r="V1" s="20"/>
      <c r="W1" s="20"/>
      <c r="X1" s="20"/>
      <c r="Y1" s="20"/>
      <c r="Z1" s="20"/>
      <c r="AB1" s="24"/>
      <c r="AF1" s="37"/>
      <c r="AH1" s="29"/>
      <c r="AJ1" s="26"/>
      <c r="AL1" s="22"/>
      <c r="AN1" s="19"/>
      <c r="AO1" s="19"/>
      <c r="AP1" s="19"/>
      <c r="AQ1" s="19"/>
      <c r="AS1" s="717" t="s">
        <v>171</v>
      </c>
      <c r="AT1" s="717"/>
      <c r="AU1" s="717"/>
      <c r="AV1" s="717"/>
      <c r="AW1" s="717"/>
      <c r="AX1" s="717"/>
      <c r="AZ1" s="718" t="s">
        <v>170</v>
      </c>
      <c r="BA1" s="718"/>
      <c r="BB1" s="718"/>
      <c r="BC1" s="718"/>
      <c r="BD1" s="718"/>
      <c r="BE1" s="718"/>
      <c r="BG1" s="28"/>
      <c r="BI1" s="20"/>
      <c r="BK1" s="99"/>
      <c r="BM1" s="102" t="s">
        <v>466</v>
      </c>
      <c r="BN1" s="102"/>
      <c r="BO1" s="102"/>
      <c r="BP1" s="102"/>
      <c r="BQ1" s="102"/>
      <c r="BS1" s="105"/>
      <c r="BW1" s="256" t="s">
        <v>729</v>
      </c>
      <c r="BX1" s="256" t="s">
        <v>730</v>
      </c>
      <c r="BZ1" s="720" t="s">
        <v>771</v>
      </c>
      <c r="CA1" s="720"/>
      <c r="CB1" s="720"/>
      <c r="CC1" s="720"/>
      <c r="CD1" s="720"/>
      <c r="CE1" s="720"/>
      <c r="CF1" s="720"/>
      <c r="CG1" s="720"/>
      <c r="CH1" s="720"/>
      <c r="CI1" s="720"/>
      <c r="CJ1" s="720"/>
    </row>
    <row r="2" spans="1:89" ht="16" x14ac:dyDescent="0.2">
      <c r="A2" s="35" t="s">
        <v>169</v>
      </c>
      <c r="C2" s="31" t="s">
        <v>168</v>
      </c>
      <c r="E2" s="42" t="s">
        <v>129</v>
      </c>
      <c r="F2" s="16" t="s">
        <v>167</v>
      </c>
      <c r="G2" s="41" t="s">
        <v>166</v>
      </c>
      <c r="H2" s="41" t="s">
        <v>165</v>
      </c>
      <c r="J2" s="40" t="s">
        <v>164</v>
      </c>
      <c r="K2" s="40" t="s">
        <v>163</v>
      </c>
      <c r="L2" s="40" t="s">
        <v>508</v>
      </c>
      <c r="M2" s="40" t="s">
        <v>475</v>
      </c>
      <c r="N2" s="40" t="s">
        <v>476</v>
      </c>
      <c r="O2" s="40" t="s">
        <v>135</v>
      </c>
      <c r="P2" s="40" t="s">
        <v>162</v>
      </c>
      <c r="Q2" s="40" t="s">
        <v>477</v>
      </c>
      <c r="R2" s="40" t="s">
        <v>161</v>
      </c>
      <c r="S2" s="40" t="s">
        <v>160</v>
      </c>
      <c r="T2" s="40" t="s">
        <v>159</v>
      </c>
      <c r="U2" s="40" t="s">
        <v>158</v>
      </c>
      <c r="V2" s="40" t="s">
        <v>478</v>
      </c>
      <c r="W2" s="40" t="s">
        <v>479</v>
      </c>
      <c r="X2" s="40" t="s">
        <v>480</v>
      </c>
      <c r="Y2" s="40" t="s">
        <v>157</v>
      </c>
      <c r="Z2" s="40" t="s">
        <v>481</v>
      </c>
      <c r="AA2" s="16" t="s">
        <v>733</v>
      </c>
      <c r="AB2" s="39" t="s">
        <v>156</v>
      </c>
      <c r="AD2" s="38" t="s">
        <v>155</v>
      </c>
      <c r="AF2" s="37" t="s">
        <v>154</v>
      </c>
      <c r="AH2" s="29" t="s">
        <v>153</v>
      </c>
      <c r="AJ2" s="28" t="s">
        <v>86</v>
      </c>
      <c r="AL2" s="36" t="s">
        <v>152</v>
      </c>
      <c r="AN2" s="719" t="s">
        <v>151</v>
      </c>
      <c r="AO2" s="719"/>
      <c r="AP2" s="719"/>
      <c r="AQ2" s="19"/>
      <c r="AR2" s="27" t="s">
        <v>144</v>
      </c>
      <c r="AS2" s="507" t="s">
        <v>150</v>
      </c>
      <c r="AT2" s="507" t="s">
        <v>149</v>
      </c>
      <c r="AU2" s="507" t="s">
        <v>148</v>
      </c>
      <c r="AV2" s="507" t="s">
        <v>147</v>
      </c>
      <c r="AW2" s="507" t="s">
        <v>146</v>
      </c>
      <c r="AX2" s="507" t="s">
        <v>145</v>
      </c>
      <c r="AY2" s="27" t="s">
        <v>144</v>
      </c>
      <c r="AZ2" s="35" t="s">
        <v>143</v>
      </c>
      <c r="BA2" s="35" t="s">
        <v>142</v>
      </c>
      <c r="BB2" s="35" t="s">
        <v>141</v>
      </c>
      <c r="BC2" s="35" t="s">
        <v>140</v>
      </c>
      <c r="BD2" s="35" t="s">
        <v>139</v>
      </c>
      <c r="BE2" s="35" t="s">
        <v>138</v>
      </c>
      <c r="BF2" s="27"/>
      <c r="BG2" s="34" t="s">
        <v>137</v>
      </c>
      <c r="BI2" s="33" t="s">
        <v>136</v>
      </c>
      <c r="BK2" s="100" t="s">
        <v>465</v>
      </c>
      <c r="BM2" s="102" t="s">
        <v>150</v>
      </c>
      <c r="BN2" s="102" t="s">
        <v>467</v>
      </c>
      <c r="BO2" s="102"/>
      <c r="BP2" s="102" t="s">
        <v>143</v>
      </c>
      <c r="BQ2" s="102" t="s">
        <v>468</v>
      </c>
      <c r="BS2" s="106" t="s">
        <v>470</v>
      </c>
      <c r="BU2" s="107" t="s">
        <v>81</v>
      </c>
      <c r="BW2" s="256" t="s">
        <v>731</v>
      </c>
      <c r="BX2" s="256" t="s">
        <v>732</v>
      </c>
      <c r="BZ2" s="466" t="s">
        <v>760</v>
      </c>
      <c r="CA2" s="466" t="s">
        <v>761</v>
      </c>
      <c r="CB2" s="466" t="s">
        <v>762</v>
      </c>
      <c r="CC2" s="466" t="s">
        <v>763</v>
      </c>
      <c r="CD2" s="466" t="s">
        <v>764</v>
      </c>
      <c r="CE2" s="466" t="s">
        <v>765</v>
      </c>
      <c r="CF2" s="466" t="s">
        <v>766</v>
      </c>
      <c r="CG2" s="466" t="s">
        <v>767</v>
      </c>
      <c r="CH2" s="466" t="s">
        <v>768</v>
      </c>
      <c r="CI2" s="466" t="s">
        <v>769</v>
      </c>
      <c r="CJ2" s="466" t="s">
        <v>770</v>
      </c>
      <c r="CK2" s="466" t="s">
        <v>1002</v>
      </c>
    </row>
    <row r="3" spans="1:89" x14ac:dyDescent="0.2">
      <c r="A3" s="32"/>
      <c r="C3" s="31"/>
      <c r="E3" s="25"/>
      <c r="G3" s="22"/>
      <c r="H3" s="30"/>
      <c r="J3" s="20"/>
      <c r="K3" s="20"/>
      <c r="L3" s="20"/>
      <c r="M3" s="20"/>
      <c r="N3" s="20"/>
      <c r="O3" s="20"/>
      <c r="P3" s="20"/>
      <c r="Q3" s="20"/>
      <c r="R3" s="20"/>
      <c r="S3" s="20"/>
      <c r="T3" s="20"/>
      <c r="U3" s="20"/>
      <c r="V3" s="20"/>
      <c r="W3" s="20"/>
      <c r="X3" s="20"/>
      <c r="Y3" s="20"/>
      <c r="Z3" s="20"/>
      <c r="AB3" s="24"/>
      <c r="AD3" s="23"/>
      <c r="AF3" s="17"/>
      <c r="AH3" s="29"/>
      <c r="AJ3" s="26"/>
      <c r="AL3" s="22"/>
      <c r="AN3" s="19"/>
      <c r="AO3" s="19"/>
      <c r="AP3" s="19"/>
      <c r="AQ3" s="19"/>
      <c r="AR3" s="27"/>
      <c r="AS3" s="17"/>
      <c r="AT3" s="17"/>
      <c r="AU3" s="17"/>
      <c r="AV3" s="17"/>
      <c r="AW3" s="17"/>
      <c r="AX3" s="17"/>
      <c r="AY3" s="27"/>
      <c r="AZ3" s="18"/>
      <c r="BA3" s="18"/>
      <c r="BB3" s="18"/>
      <c r="BC3" s="18"/>
      <c r="BD3" s="18"/>
      <c r="BE3" s="18"/>
      <c r="BG3" s="28"/>
      <c r="BI3" s="20"/>
      <c r="BK3" s="99"/>
      <c r="BM3" s="102" t="s">
        <v>149</v>
      </c>
      <c r="BN3" s="102" t="s">
        <v>773</v>
      </c>
      <c r="BO3" s="102"/>
      <c r="BP3" s="102" t="s">
        <v>142</v>
      </c>
      <c r="BQ3" s="102" t="s">
        <v>774</v>
      </c>
      <c r="BS3" s="105"/>
      <c r="BU3" s="108"/>
      <c r="BW3" s="256" t="s">
        <v>775</v>
      </c>
      <c r="BX3" s="256" t="s">
        <v>776</v>
      </c>
      <c r="BZ3" s="16" t="s">
        <v>777</v>
      </c>
      <c r="CB3" s="16" t="s">
        <v>783</v>
      </c>
      <c r="CG3" s="16" t="s">
        <v>787</v>
      </c>
      <c r="CH3" s="16" t="s">
        <v>777</v>
      </c>
      <c r="CI3" s="16" t="s">
        <v>475</v>
      </c>
      <c r="CJ3" s="16" t="s">
        <v>786</v>
      </c>
      <c r="CK3" s="16" t="s">
        <v>792</v>
      </c>
    </row>
    <row r="4" spans="1:89" x14ac:dyDescent="0.2">
      <c r="A4" s="18" t="s">
        <v>778</v>
      </c>
      <c r="C4" s="19" t="s">
        <v>86</v>
      </c>
      <c r="E4" s="25" t="s">
        <v>779</v>
      </c>
      <c r="F4" s="16" t="s">
        <v>780</v>
      </c>
      <c r="G4" s="22" t="s">
        <v>781</v>
      </c>
      <c r="H4" s="22" t="s">
        <v>782</v>
      </c>
      <c r="J4" s="20" t="s">
        <v>783</v>
      </c>
      <c r="K4" s="20" t="s">
        <v>777</v>
      </c>
      <c r="L4" s="20" t="s">
        <v>784</v>
      </c>
      <c r="M4" s="20" t="s">
        <v>475</v>
      </c>
      <c r="N4" s="20" t="s">
        <v>785</v>
      </c>
      <c r="O4" s="20" t="s">
        <v>135</v>
      </c>
      <c r="P4" s="20" t="s">
        <v>786</v>
      </c>
      <c r="Q4" s="20" t="s">
        <v>787</v>
      </c>
      <c r="R4" s="20" t="s">
        <v>788</v>
      </c>
      <c r="S4" s="20" t="s">
        <v>789</v>
      </c>
      <c r="T4" s="20" t="s">
        <v>790</v>
      </c>
      <c r="U4" s="20" t="s">
        <v>791</v>
      </c>
      <c r="V4" s="20" t="s">
        <v>792</v>
      </c>
      <c r="W4" s="20" t="s">
        <v>793</v>
      </c>
      <c r="X4" s="20" t="s">
        <v>794</v>
      </c>
      <c r="Y4" s="20" t="s">
        <v>795</v>
      </c>
      <c r="Z4" s="20" t="s">
        <v>481</v>
      </c>
      <c r="AB4" s="24" t="s">
        <v>796</v>
      </c>
      <c r="AD4" s="23" t="s">
        <v>797</v>
      </c>
      <c r="AF4" s="17" t="s">
        <v>798</v>
      </c>
      <c r="AH4" s="511">
        <v>2</v>
      </c>
      <c r="AJ4" s="26" t="s">
        <v>799</v>
      </c>
      <c r="AL4" s="22" t="s">
        <v>800</v>
      </c>
      <c r="AN4" s="19" t="s">
        <v>801</v>
      </c>
      <c r="AO4" s="19"/>
      <c r="AP4" s="19"/>
      <c r="AQ4" s="19"/>
      <c r="AR4" s="27" t="s">
        <v>802</v>
      </c>
      <c r="AS4" s="17" t="s">
        <v>803</v>
      </c>
      <c r="AT4" s="17" t="s">
        <v>804</v>
      </c>
      <c r="AU4" s="17" t="s">
        <v>805</v>
      </c>
      <c r="AV4" s="17" t="s">
        <v>806</v>
      </c>
      <c r="AW4" s="17" t="s">
        <v>807</v>
      </c>
      <c r="AX4" s="17" t="s">
        <v>808</v>
      </c>
      <c r="AY4" s="27" t="s">
        <v>802</v>
      </c>
      <c r="AZ4" s="18" t="s">
        <v>809</v>
      </c>
      <c r="BA4" s="18" t="s">
        <v>810</v>
      </c>
      <c r="BB4" s="18" t="s">
        <v>811</v>
      </c>
      <c r="BC4" s="18" t="s">
        <v>812</v>
      </c>
      <c r="BD4" s="18" t="s">
        <v>813</v>
      </c>
      <c r="BE4" s="18" t="s">
        <v>814</v>
      </c>
      <c r="BG4" s="26" t="s">
        <v>815</v>
      </c>
      <c r="BI4" s="20" t="s">
        <v>816</v>
      </c>
      <c r="BK4" s="101" t="s">
        <v>787</v>
      </c>
      <c r="BM4" s="102" t="s">
        <v>148</v>
      </c>
      <c r="BN4" s="102" t="s">
        <v>817</v>
      </c>
      <c r="BO4" s="102"/>
      <c r="BP4" s="102" t="s">
        <v>141</v>
      </c>
      <c r="BQ4" s="102" t="s">
        <v>818</v>
      </c>
      <c r="BS4" s="105" t="s">
        <v>819</v>
      </c>
      <c r="BU4" s="108" t="s">
        <v>820</v>
      </c>
      <c r="BW4" s="256" t="s">
        <v>821</v>
      </c>
      <c r="BX4" s="256" t="s">
        <v>822</v>
      </c>
      <c r="BZ4" s="16" t="s">
        <v>823</v>
      </c>
      <c r="CB4" s="16" t="s">
        <v>829</v>
      </c>
      <c r="CG4" s="16" t="s">
        <v>832</v>
      </c>
      <c r="CH4" s="16" t="s">
        <v>823</v>
      </c>
      <c r="CI4" s="16" t="s">
        <v>135</v>
      </c>
      <c r="CJ4" s="16" t="s">
        <v>831</v>
      </c>
      <c r="CK4" s="16" t="s">
        <v>794</v>
      </c>
    </row>
    <row r="5" spans="1:89" x14ac:dyDescent="0.2">
      <c r="A5" s="18" t="s">
        <v>824</v>
      </c>
      <c r="C5" s="19" t="s">
        <v>825</v>
      </c>
      <c r="E5" s="25" t="s">
        <v>826</v>
      </c>
      <c r="G5" s="22" t="s">
        <v>827</v>
      </c>
      <c r="H5" s="22" t="s">
        <v>828</v>
      </c>
      <c r="J5" s="20" t="s">
        <v>829</v>
      </c>
      <c r="K5" s="20" t="s">
        <v>823</v>
      </c>
      <c r="L5" s="20"/>
      <c r="M5" s="20"/>
      <c r="N5" s="20" t="s">
        <v>830</v>
      </c>
      <c r="O5" s="20"/>
      <c r="P5" s="20" t="s">
        <v>831</v>
      </c>
      <c r="Q5" s="20" t="s">
        <v>832</v>
      </c>
      <c r="R5" s="20" t="s">
        <v>833</v>
      </c>
      <c r="S5" s="20" t="s">
        <v>834</v>
      </c>
      <c r="T5" s="20" t="s">
        <v>835</v>
      </c>
      <c r="U5" s="20" t="s">
        <v>836</v>
      </c>
      <c r="V5" s="20"/>
      <c r="W5" s="20"/>
      <c r="X5" s="20"/>
      <c r="Y5" s="20" t="s">
        <v>837</v>
      </c>
      <c r="Z5" s="20"/>
      <c r="AB5" s="24" t="s">
        <v>838</v>
      </c>
      <c r="AD5" s="23" t="s">
        <v>824</v>
      </c>
      <c r="AF5" s="17" t="s">
        <v>839</v>
      </c>
      <c r="AH5" s="21">
        <v>3</v>
      </c>
      <c r="AJ5" s="26" t="s">
        <v>840</v>
      </c>
      <c r="AL5" s="22" t="s">
        <v>841</v>
      </c>
      <c r="AN5" s="19" t="s">
        <v>842</v>
      </c>
      <c r="AO5" s="19"/>
      <c r="AP5" s="19"/>
      <c r="AQ5" s="19"/>
      <c r="AS5" s="17" t="s">
        <v>843</v>
      </c>
      <c r="AT5" s="17" t="s">
        <v>844</v>
      </c>
      <c r="AU5" s="17" t="s">
        <v>845</v>
      </c>
      <c r="AV5" s="17" t="s">
        <v>846</v>
      </c>
      <c r="AW5" s="17"/>
      <c r="AX5" s="17" t="s">
        <v>847</v>
      </c>
      <c r="AZ5" s="18" t="s">
        <v>848</v>
      </c>
      <c r="BA5" s="18" t="s">
        <v>849</v>
      </c>
      <c r="BB5" s="18" t="s">
        <v>850</v>
      </c>
      <c r="BC5" s="18" t="s">
        <v>851</v>
      </c>
      <c r="BD5" s="18"/>
      <c r="BE5" s="18" t="s">
        <v>852</v>
      </c>
      <c r="BG5" s="26" t="s">
        <v>853</v>
      </c>
      <c r="BI5" s="20" t="s">
        <v>646</v>
      </c>
      <c r="BK5" s="101" t="s">
        <v>789</v>
      </c>
      <c r="BM5" s="102" t="s">
        <v>147</v>
      </c>
      <c r="BN5" s="102" t="s">
        <v>854</v>
      </c>
      <c r="BO5" s="102"/>
      <c r="BP5" s="102" t="s">
        <v>140</v>
      </c>
      <c r="BQ5" s="102" t="s">
        <v>855</v>
      </c>
      <c r="BS5" s="105" t="s">
        <v>856</v>
      </c>
      <c r="BU5" s="108" t="s">
        <v>857</v>
      </c>
      <c r="BW5" s="256"/>
      <c r="BX5" s="256" t="s">
        <v>858</v>
      </c>
      <c r="BZ5" s="16" t="s">
        <v>134</v>
      </c>
      <c r="CB5" s="16" t="s">
        <v>861</v>
      </c>
      <c r="CG5" s="16" t="s">
        <v>863</v>
      </c>
      <c r="CH5" s="16" t="s">
        <v>134</v>
      </c>
      <c r="CI5" s="16" t="s">
        <v>786</v>
      </c>
      <c r="CJ5" s="16" t="s">
        <v>862</v>
      </c>
      <c r="CK5" s="16" t="s">
        <v>785</v>
      </c>
    </row>
    <row r="6" spans="1:89" x14ac:dyDescent="0.2">
      <c r="A6" s="16"/>
      <c r="E6" s="25" t="s">
        <v>859</v>
      </c>
      <c r="G6" s="22" t="s">
        <v>860</v>
      </c>
      <c r="H6" s="22"/>
      <c r="J6" s="20" t="s">
        <v>861</v>
      </c>
      <c r="K6" s="20" t="s">
        <v>134</v>
      </c>
      <c r="L6" s="20"/>
      <c r="M6" s="20"/>
      <c r="N6" s="20"/>
      <c r="O6" s="20"/>
      <c r="P6" s="20" t="s">
        <v>862</v>
      </c>
      <c r="Q6" s="20" t="s">
        <v>863</v>
      </c>
      <c r="R6" s="20" t="s">
        <v>864</v>
      </c>
      <c r="S6" s="20" t="s">
        <v>865</v>
      </c>
      <c r="T6" s="20"/>
      <c r="U6" s="20" t="s">
        <v>866</v>
      </c>
      <c r="V6" s="20"/>
      <c r="W6" s="20"/>
      <c r="X6" s="20"/>
      <c r="Y6" s="20" t="s">
        <v>867</v>
      </c>
      <c r="Z6" s="20"/>
      <c r="AB6" s="24"/>
      <c r="AD6" s="23" t="s">
        <v>868</v>
      </c>
      <c r="AF6" s="17" t="s">
        <v>869</v>
      </c>
      <c r="AH6" s="21">
        <v>4</v>
      </c>
      <c r="AL6" s="22" t="s">
        <v>870</v>
      </c>
      <c r="AN6" s="19" t="s">
        <v>871</v>
      </c>
      <c r="AO6" s="19"/>
      <c r="AP6" s="19"/>
      <c r="AQ6" s="19"/>
      <c r="AS6" s="17" t="s">
        <v>872</v>
      </c>
      <c r="AT6" s="17" t="s">
        <v>873</v>
      </c>
      <c r="AU6" s="17" t="s">
        <v>874</v>
      </c>
      <c r="AV6" s="17" t="s">
        <v>875</v>
      </c>
      <c r="AW6" s="17"/>
      <c r="AX6" s="17" t="s">
        <v>876</v>
      </c>
      <c r="AZ6" s="18" t="s">
        <v>877</v>
      </c>
      <c r="BA6" s="18" t="s">
        <v>878</v>
      </c>
      <c r="BB6" s="18" t="s">
        <v>879</v>
      </c>
      <c r="BC6" s="18" t="s">
        <v>880</v>
      </c>
      <c r="BD6" s="18"/>
      <c r="BE6" s="18" t="s">
        <v>881</v>
      </c>
      <c r="BI6" s="20" t="s">
        <v>882</v>
      </c>
      <c r="BK6" s="101" t="s">
        <v>783</v>
      </c>
      <c r="BM6" s="102" t="s">
        <v>146</v>
      </c>
      <c r="BN6" s="102" t="s">
        <v>883</v>
      </c>
      <c r="BO6" s="102"/>
      <c r="BP6" s="102" t="s">
        <v>139</v>
      </c>
      <c r="BQ6" s="102" t="s">
        <v>884</v>
      </c>
      <c r="BS6" s="105" t="s">
        <v>885</v>
      </c>
      <c r="BU6" s="108" t="s">
        <v>886</v>
      </c>
      <c r="BW6" s="256"/>
      <c r="BX6" s="256" t="s">
        <v>887</v>
      </c>
      <c r="BZ6" s="16" t="s">
        <v>788</v>
      </c>
      <c r="CB6" s="16" t="s">
        <v>889</v>
      </c>
      <c r="CG6" s="16" t="s">
        <v>891</v>
      </c>
      <c r="CH6" s="16" t="s">
        <v>784</v>
      </c>
      <c r="CI6" s="16" t="s">
        <v>831</v>
      </c>
      <c r="CJ6" s="16" t="s">
        <v>890</v>
      </c>
      <c r="CK6" s="16" t="s">
        <v>830</v>
      </c>
    </row>
    <row r="7" spans="1:89" x14ac:dyDescent="0.2">
      <c r="A7" s="16"/>
      <c r="G7" s="22" t="s">
        <v>888</v>
      </c>
      <c r="H7" s="22"/>
      <c r="J7" s="20" t="s">
        <v>889</v>
      </c>
      <c r="K7" s="20"/>
      <c r="L7" s="20"/>
      <c r="M7" s="20"/>
      <c r="N7" s="20"/>
      <c r="O7" s="20"/>
      <c r="P7" s="20" t="s">
        <v>890</v>
      </c>
      <c r="Q7" s="20" t="s">
        <v>891</v>
      </c>
      <c r="R7" s="20" t="s">
        <v>892</v>
      </c>
      <c r="S7" s="20"/>
      <c r="T7" s="20"/>
      <c r="U7" s="20" t="s">
        <v>893</v>
      </c>
      <c r="V7" s="20"/>
      <c r="W7" s="20"/>
      <c r="X7" s="20"/>
      <c r="Y7" s="20"/>
      <c r="Z7" s="20"/>
      <c r="AB7" s="510"/>
      <c r="AF7" s="17" t="s">
        <v>894</v>
      </c>
      <c r="AH7" s="21">
        <v>5</v>
      </c>
      <c r="AN7" s="19" t="s">
        <v>895</v>
      </c>
      <c r="AO7" s="19"/>
      <c r="AP7" s="19"/>
      <c r="AQ7" s="19"/>
      <c r="AS7" s="17" t="s">
        <v>896</v>
      </c>
      <c r="AT7" s="17" t="s">
        <v>897</v>
      </c>
      <c r="AU7" s="17" t="s">
        <v>898</v>
      </c>
      <c r="AV7" s="17"/>
      <c r="AW7" s="17"/>
      <c r="AX7" s="17" t="s">
        <v>899</v>
      </c>
      <c r="AZ7" s="18" t="s">
        <v>900</v>
      </c>
      <c r="BA7" s="18" t="s">
        <v>901</v>
      </c>
      <c r="BB7" s="18" t="s">
        <v>902</v>
      </c>
      <c r="BC7" s="18"/>
      <c r="BD7" s="18"/>
      <c r="BE7" s="18" t="s">
        <v>903</v>
      </c>
      <c r="BI7" s="20" t="s">
        <v>904</v>
      </c>
      <c r="BK7" s="101" t="s">
        <v>795</v>
      </c>
      <c r="BM7" s="102" t="s">
        <v>145</v>
      </c>
      <c r="BN7" s="102" t="s">
        <v>905</v>
      </c>
      <c r="BO7" s="102"/>
      <c r="BP7" s="102" t="s">
        <v>138</v>
      </c>
      <c r="BQ7" s="102" t="s">
        <v>906</v>
      </c>
      <c r="BS7" s="105" t="s">
        <v>907</v>
      </c>
      <c r="BW7" s="256"/>
      <c r="BX7" s="256" t="s">
        <v>908</v>
      </c>
      <c r="BZ7" s="16" t="s">
        <v>833</v>
      </c>
      <c r="CB7" s="16" t="s">
        <v>909</v>
      </c>
      <c r="CG7" s="16" t="s">
        <v>911</v>
      </c>
      <c r="CI7" s="16" t="s">
        <v>862</v>
      </c>
      <c r="CJ7" s="16" t="s">
        <v>910</v>
      </c>
    </row>
    <row r="8" spans="1:89" x14ac:dyDescent="0.2">
      <c r="A8" s="16"/>
      <c r="J8" s="20" t="s">
        <v>909</v>
      </c>
      <c r="K8" s="20"/>
      <c r="L8" s="20"/>
      <c r="M8" s="20"/>
      <c r="N8" s="20"/>
      <c r="O8" s="20"/>
      <c r="P8" s="20" t="s">
        <v>910</v>
      </c>
      <c r="Q8" s="20" t="s">
        <v>911</v>
      </c>
      <c r="R8" s="20"/>
      <c r="S8" s="20"/>
      <c r="T8" s="20"/>
      <c r="U8" s="20"/>
      <c r="V8" s="20"/>
      <c r="W8" s="20"/>
      <c r="X8" s="20"/>
      <c r="Y8" s="20"/>
      <c r="Z8" s="20"/>
      <c r="AB8" s="510"/>
      <c r="AF8" s="17" t="s">
        <v>912</v>
      </c>
      <c r="AN8" s="19" t="s">
        <v>913</v>
      </c>
      <c r="AO8" s="19"/>
      <c r="AP8" s="19"/>
      <c r="AQ8" s="19"/>
      <c r="AS8" s="17" t="s">
        <v>914</v>
      </c>
      <c r="AT8" s="17" t="s">
        <v>915</v>
      </c>
      <c r="AU8" s="17" t="s">
        <v>916</v>
      </c>
      <c r="AV8" s="17"/>
      <c r="AW8" s="17"/>
      <c r="AX8" s="17"/>
      <c r="AZ8" s="18" t="s">
        <v>917</v>
      </c>
      <c r="BA8" s="18" t="s">
        <v>918</v>
      </c>
      <c r="BB8" s="18" t="s">
        <v>919</v>
      </c>
      <c r="BC8" s="18"/>
      <c r="BD8" s="18"/>
      <c r="BE8" s="18"/>
      <c r="BK8" s="101" t="s">
        <v>784</v>
      </c>
      <c r="BS8" s="105" t="s">
        <v>920</v>
      </c>
      <c r="BW8" s="256"/>
      <c r="BX8" s="256" t="s">
        <v>921</v>
      </c>
      <c r="BZ8" s="16" t="s">
        <v>864</v>
      </c>
      <c r="CB8" s="16" t="s">
        <v>922</v>
      </c>
      <c r="CG8" s="16" t="s">
        <v>792</v>
      </c>
      <c r="CI8" s="16" t="s">
        <v>890</v>
      </c>
      <c r="CJ8" s="16" t="s">
        <v>923</v>
      </c>
    </row>
    <row r="9" spans="1:89" x14ac:dyDescent="0.2">
      <c r="A9" s="16"/>
      <c r="J9" s="20" t="s">
        <v>922</v>
      </c>
      <c r="K9" s="20"/>
      <c r="L9" s="20"/>
      <c r="M9" s="20"/>
      <c r="N9" s="20"/>
      <c r="O9" s="20"/>
      <c r="P9" s="20" t="s">
        <v>923</v>
      </c>
      <c r="Q9" s="20"/>
      <c r="R9" s="20"/>
      <c r="S9" s="20"/>
      <c r="T9" s="20"/>
      <c r="U9" s="20"/>
      <c r="V9" s="20"/>
      <c r="W9" s="20"/>
      <c r="X9" s="20"/>
      <c r="Y9" s="20"/>
      <c r="Z9" s="20"/>
      <c r="AB9" s="510"/>
      <c r="AF9" s="17" t="s">
        <v>924</v>
      </c>
      <c r="AN9" s="19" t="s">
        <v>925</v>
      </c>
      <c r="AO9" s="19"/>
      <c r="AP9" s="19"/>
      <c r="AQ9" s="19"/>
      <c r="AS9" s="17" t="s">
        <v>926</v>
      </c>
      <c r="AT9" s="17" t="s">
        <v>927</v>
      </c>
      <c r="AU9" s="17" t="s">
        <v>928</v>
      </c>
      <c r="AV9" s="17"/>
      <c r="AW9" s="17"/>
      <c r="AX9" s="17"/>
      <c r="AZ9" s="18" t="s">
        <v>929</v>
      </c>
      <c r="BA9" s="18" t="s">
        <v>930</v>
      </c>
      <c r="BB9" s="18" t="s">
        <v>931</v>
      </c>
      <c r="BC9" s="18"/>
      <c r="BD9" s="18"/>
      <c r="BE9" s="18"/>
      <c r="BK9" s="101" t="s">
        <v>786</v>
      </c>
      <c r="BS9" s="105" t="s">
        <v>932</v>
      </c>
      <c r="BZ9" s="16" t="s">
        <v>892</v>
      </c>
      <c r="CB9" s="16" t="s">
        <v>933</v>
      </c>
      <c r="CI9" s="16" t="s">
        <v>910</v>
      </c>
      <c r="CJ9" s="16" t="s">
        <v>934</v>
      </c>
    </row>
    <row r="10" spans="1:89" x14ac:dyDescent="0.2">
      <c r="A10" s="16"/>
      <c r="J10" s="20" t="s">
        <v>933</v>
      </c>
      <c r="K10" s="20"/>
      <c r="L10" s="20"/>
      <c r="M10" s="20"/>
      <c r="N10" s="20"/>
      <c r="O10" s="20"/>
      <c r="P10" s="20" t="s">
        <v>934</v>
      </c>
      <c r="Q10" s="20"/>
      <c r="R10" s="20"/>
      <c r="S10" s="20"/>
      <c r="T10" s="20"/>
      <c r="U10" s="20"/>
      <c r="V10" s="20"/>
      <c r="W10" s="20"/>
      <c r="X10" s="20"/>
      <c r="Y10" s="20"/>
      <c r="Z10" s="20"/>
      <c r="AB10" s="510"/>
      <c r="AF10" s="17" t="s">
        <v>935</v>
      </c>
      <c r="AN10" s="19" t="s">
        <v>936</v>
      </c>
      <c r="AO10" s="19"/>
      <c r="AP10" s="19"/>
      <c r="AQ10" s="19"/>
      <c r="AS10" s="17" t="s">
        <v>937</v>
      </c>
      <c r="AT10" s="17" t="s">
        <v>938</v>
      </c>
      <c r="AU10" s="17" t="s">
        <v>939</v>
      </c>
      <c r="AV10" s="17"/>
      <c r="AW10" s="17"/>
      <c r="AX10" s="17"/>
      <c r="AZ10" s="18" t="s">
        <v>940</v>
      </c>
      <c r="BA10" s="18" t="s">
        <v>941</v>
      </c>
      <c r="BB10" s="18" t="s">
        <v>942</v>
      </c>
      <c r="BC10" s="18"/>
      <c r="BD10" s="18"/>
      <c r="BE10" s="18"/>
      <c r="BK10" s="101" t="s">
        <v>790</v>
      </c>
      <c r="BS10" s="105" t="s">
        <v>943</v>
      </c>
      <c r="CB10" s="16" t="s">
        <v>944</v>
      </c>
      <c r="CI10" s="16" t="s">
        <v>923</v>
      </c>
      <c r="CJ10" s="16" t="s">
        <v>133</v>
      </c>
    </row>
    <row r="11" spans="1:89" x14ac:dyDescent="0.2">
      <c r="A11" s="16"/>
      <c r="J11" s="20" t="s">
        <v>944</v>
      </c>
      <c r="K11" s="20"/>
      <c r="L11" s="20"/>
      <c r="M11" s="20"/>
      <c r="N11" s="20"/>
      <c r="O11" s="20"/>
      <c r="P11" s="20" t="s">
        <v>133</v>
      </c>
      <c r="Q11" s="20"/>
      <c r="R11" s="20"/>
      <c r="S11" s="20"/>
      <c r="T11" s="20"/>
      <c r="U11" s="20"/>
      <c r="V11" s="20"/>
      <c r="W11" s="20"/>
      <c r="X11" s="20"/>
      <c r="Y11" s="20"/>
      <c r="Z11" s="20"/>
      <c r="AB11" s="510"/>
      <c r="AF11" s="17" t="s">
        <v>945</v>
      </c>
      <c r="AN11" s="19" t="s">
        <v>946</v>
      </c>
      <c r="AO11" s="19"/>
      <c r="AP11" s="19"/>
      <c r="AQ11" s="19"/>
      <c r="AS11" s="17" t="s">
        <v>947</v>
      </c>
      <c r="AT11" s="17"/>
      <c r="AU11" s="17" t="s">
        <v>948</v>
      </c>
      <c r="AV11" s="17"/>
      <c r="AW11" s="17"/>
      <c r="AX11" s="17"/>
      <c r="AZ11" s="18" t="s">
        <v>949</v>
      </c>
      <c r="BA11" s="18"/>
      <c r="BB11" s="18" t="s">
        <v>950</v>
      </c>
      <c r="BC11" s="18"/>
      <c r="BD11" s="18"/>
      <c r="BE11" s="18"/>
      <c r="BK11" s="101" t="s">
        <v>951</v>
      </c>
      <c r="BS11" s="105" t="s">
        <v>952</v>
      </c>
      <c r="CI11" s="16" t="s">
        <v>934</v>
      </c>
      <c r="CJ11" s="16" t="s">
        <v>132</v>
      </c>
    </row>
    <row r="12" spans="1:89" x14ac:dyDescent="0.2">
      <c r="A12" s="16"/>
      <c r="J12" s="20"/>
      <c r="K12" s="20"/>
      <c r="L12" s="20"/>
      <c r="M12" s="20"/>
      <c r="N12" s="20"/>
      <c r="O12" s="20"/>
      <c r="P12" s="20" t="s">
        <v>132</v>
      </c>
      <c r="Q12" s="20"/>
      <c r="R12" s="20"/>
      <c r="S12" s="20"/>
      <c r="T12" s="20"/>
      <c r="U12" s="20"/>
      <c r="V12" s="20"/>
      <c r="W12" s="20"/>
      <c r="X12" s="20"/>
      <c r="Y12" s="20"/>
      <c r="Z12" s="20"/>
      <c r="AB12" s="510"/>
      <c r="AF12" s="17" t="s">
        <v>953</v>
      </c>
      <c r="AN12" s="19" t="s">
        <v>954</v>
      </c>
      <c r="AO12" s="19"/>
      <c r="AP12" s="19"/>
      <c r="AQ12" s="19"/>
      <c r="AS12" s="17"/>
      <c r="AT12" s="17"/>
      <c r="AU12" s="17" t="s">
        <v>955</v>
      </c>
      <c r="AV12" s="17"/>
      <c r="AW12" s="17"/>
      <c r="AX12" s="17"/>
      <c r="AZ12" s="18"/>
      <c r="BA12" s="18"/>
      <c r="BB12" s="18" t="s">
        <v>956</v>
      </c>
      <c r="BC12" s="18"/>
      <c r="BD12" s="18"/>
      <c r="BE12" s="18"/>
      <c r="BK12" s="101" t="s">
        <v>788</v>
      </c>
      <c r="BS12" s="105" t="s">
        <v>957</v>
      </c>
      <c r="CI12" s="16" t="s">
        <v>133</v>
      </c>
      <c r="CJ12" s="16" t="s">
        <v>793</v>
      </c>
    </row>
    <row r="13" spans="1:89" x14ac:dyDescent="0.2">
      <c r="A13" s="16"/>
      <c r="AF13" s="17" t="s">
        <v>958</v>
      </c>
      <c r="AS13" s="17"/>
      <c r="AT13" s="17"/>
      <c r="AU13" s="17" t="s">
        <v>959</v>
      </c>
      <c r="AV13" s="17"/>
      <c r="AW13" s="17"/>
      <c r="AX13" s="17"/>
      <c r="AZ13" s="18"/>
      <c r="BA13" s="18"/>
      <c r="BB13" s="18" t="s">
        <v>960</v>
      </c>
      <c r="BC13" s="18"/>
      <c r="BD13" s="18"/>
      <c r="BE13" s="18"/>
      <c r="BK13" s="101" t="s">
        <v>837</v>
      </c>
      <c r="BS13" s="105" t="s">
        <v>961</v>
      </c>
      <c r="CI13" s="16" t="s">
        <v>132</v>
      </c>
    </row>
    <row r="14" spans="1:89" x14ac:dyDescent="0.2">
      <c r="A14" s="16"/>
      <c r="AF14" s="17" t="s">
        <v>962</v>
      </c>
      <c r="AS14" s="17"/>
      <c r="AT14" s="17"/>
      <c r="AU14" s="17" t="s">
        <v>963</v>
      </c>
      <c r="AV14" s="17"/>
      <c r="AW14" s="17"/>
      <c r="AX14" s="17"/>
      <c r="AZ14" s="18"/>
      <c r="BA14" s="18"/>
      <c r="BB14" s="18" t="s">
        <v>964</v>
      </c>
      <c r="BC14" s="18"/>
      <c r="BD14" s="18"/>
      <c r="BE14" s="18"/>
      <c r="BK14" s="101" t="s">
        <v>831</v>
      </c>
      <c r="BS14" s="105" t="s">
        <v>965</v>
      </c>
      <c r="CI14" s="16" t="s">
        <v>787</v>
      </c>
    </row>
    <row r="15" spans="1:89" x14ac:dyDescent="0.2">
      <c r="A15" s="16"/>
      <c r="AF15" s="17" t="s">
        <v>966</v>
      </c>
      <c r="AS15" s="17"/>
      <c r="AT15" s="17"/>
      <c r="AU15" s="17" t="s">
        <v>967</v>
      </c>
      <c r="AV15" s="17"/>
      <c r="AW15" s="17"/>
      <c r="AX15" s="17"/>
      <c r="AZ15" s="18"/>
      <c r="BA15" s="18"/>
      <c r="BB15" s="18" t="s">
        <v>968</v>
      </c>
      <c r="BC15" s="18"/>
      <c r="BD15" s="18"/>
      <c r="BE15" s="18"/>
      <c r="BK15" s="101" t="s">
        <v>835</v>
      </c>
      <c r="BS15" s="105" t="s">
        <v>969</v>
      </c>
      <c r="CI15" s="16" t="s">
        <v>832</v>
      </c>
    </row>
    <row r="16" spans="1:89" x14ac:dyDescent="0.2">
      <c r="A16" s="16"/>
      <c r="AF16" s="17" t="s">
        <v>970</v>
      </c>
      <c r="AS16" s="17"/>
      <c r="AT16" s="17"/>
      <c r="AU16" s="17" t="s">
        <v>971</v>
      </c>
      <c r="AV16" s="17"/>
      <c r="AW16" s="17"/>
      <c r="AX16" s="17"/>
      <c r="AZ16" s="18"/>
      <c r="BA16" s="18"/>
      <c r="BB16" s="18" t="s">
        <v>972</v>
      </c>
      <c r="BC16" s="18"/>
      <c r="BD16" s="18"/>
      <c r="BE16" s="18"/>
      <c r="BK16" s="101" t="s">
        <v>829</v>
      </c>
      <c r="BS16" s="105" t="s">
        <v>973</v>
      </c>
      <c r="CI16" s="16" t="s">
        <v>863</v>
      </c>
    </row>
    <row r="17" spans="1:87" x14ac:dyDescent="0.2">
      <c r="A17" s="16"/>
      <c r="AF17" s="17" t="s">
        <v>974</v>
      </c>
      <c r="AS17" s="17"/>
      <c r="AT17" s="17"/>
      <c r="AU17" s="17" t="s">
        <v>975</v>
      </c>
      <c r="AV17" s="17"/>
      <c r="AW17" s="17"/>
      <c r="AX17" s="17"/>
      <c r="AZ17" s="18"/>
      <c r="BA17" s="18"/>
      <c r="BB17" s="18" t="s">
        <v>976</v>
      </c>
      <c r="BC17" s="18"/>
      <c r="BD17" s="18"/>
      <c r="BE17" s="18"/>
      <c r="BK17" s="101" t="s">
        <v>135</v>
      </c>
      <c r="BS17" s="105" t="s">
        <v>977</v>
      </c>
      <c r="CI17" s="16" t="s">
        <v>891</v>
      </c>
    </row>
    <row r="18" spans="1:87" x14ac:dyDescent="0.2">
      <c r="A18" s="16"/>
      <c r="AF18" s="17" t="s">
        <v>978</v>
      </c>
      <c r="AS18" s="17"/>
      <c r="AT18" s="17"/>
      <c r="AU18" s="17"/>
      <c r="AV18" s="17"/>
      <c r="AW18" s="17"/>
      <c r="AX18" s="17"/>
      <c r="BK18" s="101" t="s">
        <v>834</v>
      </c>
      <c r="BS18" s="105" t="s">
        <v>979</v>
      </c>
      <c r="CI18" s="16" t="s">
        <v>911</v>
      </c>
    </row>
    <row r="19" spans="1:87" x14ac:dyDescent="0.2">
      <c r="A19" s="16"/>
      <c r="AF19" s="17" t="s">
        <v>980</v>
      </c>
      <c r="AS19" s="17"/>
      <c r="AT19" s="17"/>
      <c r="AU19" s="17"/>
      <c r="AV19" s="17"/>
      <c r="AW19" s="17"/>
      <c r="AX19" s="17"/>
      <c r="BK19" s="101" t="s">
        <v>832</v>
      </c>
      <c r="BS19" s="105" t="s">
        <v>981</v>
      </c>
      <c r="CI19" s="16" t="s">
        <v>783</v>
      </c>
    </row>
    <row r="20" spans="1:87" x14ac:dyDescent="0.2">
      <c r="A20" s="16"/>
      <c r="AF20" s="17" t="s">
        <v>982</v>
      </c>
      <c r="BK20" s="101" t="s">
        <v>861</v>
      </c>
      <c r="BS20" s="105" t="s">
        <v>983</v>
      </c>
      <c r="CI20" s="16" t="s">
        <v>829</v>
      </c>
    </row>
    <row r="21" spans="1:87" x14ac:dyDescent="0.2">
      <c r="A21" s="16"/>
      <c r="AF21" s="17" t="s">
        <v>984</v>
      </c>
      <c r="BK21" s="101" t="s">
        <v>985</v>
      </c>
      <c r="BS21" s="105" t="s">
        <v>986</v>
      </c>
      <c r="CI21" s="16" t="s">
        <v>861</v>
      </c>
    </row>
    <row r="22" spans="1:87" x14ac:dyDescent="0.2">
      <c r="A22" s="16"/>
      <c r="AF22" s="17" t="s">
        <v>987</v>
      </c>
      <c r="BK22" s="101" t="s">
        <v>863</v>
      </c>
      <c r="BS22" s="105" t="s">
        <v>988</v>
      </c>
      <c r="CI22" s="16" t="s">
        <v>889</v>
      </c>
    </row>
    <row r="23" spans="1:87" x14ac:dyDescent="0.2">
      <c r="A23" s="16"/>
      <c r="AF23" s="17" t="s">
        <v>989</v>
      </c>
      <c r="BK23" s="101" t="s">
        <v>867</v>
      </c>
      <c r="BS23" s="105" t="s">
        <v>990</v>
      </c>
      <c r="CI23" s="16" t="s">
        <v>909</v>
      </c>
    </row>
    <row r="24" spans="1:87" x14ac:dyDescent="0.2">
      <c r="A24" s="16"/>
      <c r="AF24" s="17" t="s">
        <v>991</v>
      </c>
      <c r="BK24" s="101" t="s">
        <v>833</v>
      </c>
      <c r="BS24" s="105" t="s">
        <v>992</v>
      </c>
      <c r="CI24" s="16" t="s">
        <v>922</v>
      </c>
    </row>
    <row r="25" spans="1:87" x14ac:dyDescent="0.2">
      <c r="A25" s="16"/>
      <c r="BK25" s="101" t="s">
        <v>889</v>
      </c>
      <c r="BS25" s="105" t="s">
        <v>993</v>
      </c>
      <c r="CI25" s="16" t="s">
        <v>933</v>
      </c>
    </row>
    <row r="26" spans="1:87" x14ac:dyDescent="0.2">
      <c r="A26" s="16"/>
      <c r="BK26" s="101" t="s">
        <v>891</v>
      </c>
      <c r="BS26" s="105" t="s">
        <v>994</v>
      </c>
      <c r="CI26" s="16" t="s">
        <v>944</v>
      </c>
    </row>
    <row r="27" spans="1:87" x14ac:dyDescent="0.2">
      <c r="A27" s="16"/>
      <c r="BK27" s="101" t="s">
        <v>909</v>
      </c>
      <c r="BS27" s="105" t="s">
        <v>995</v>
      </c>
    </row>
    <row r="28" spans="1:87" x14ac:dyDescent="0.2">
      <c r="A28" s="16"/>
      <c r="BK28" s="101" t="s">
        <v>777</v>
      </c>
      <c r="BS28" s="105" t="s">
        <v>996</v>
      </c>
    </row>
    <row r="29" spans="1:87" x14ac:dyDescent="0.2">
      <c r="A29" s="16"/>
      <c r="BK29" s="101" t="s">
        <v>922</v>
      </c>
      <c r="BS29" s="105" t="s">
        <v>997</v>
      </c>
    </row>
    <row r="30" spans="1:87" x14ac:dyDescent="0.2">
      <c r="A30" s="16"/>
      <c r="BK30" s="101" t="s">
        <v>862</v>
      </c>
      <c r="BS30" s="105" t="s">
        <v>998</v>
      </c>
    </row>
    <row r="31" spans="1:87" x14ac:dyDescent="0.2">
      <c r="A31" s="16"/>
      <c r="BK31" s="101" t="s">
        <v>864</v>
      </c>
      <c r="BS31" s="105" t="s">
        <v>999</v>
      </c>
    </row>
    <row r="32" spans="1:87" x14ac:dyDescent="0.2">
      <c r="A32" s="16"/>
      <c r="BK32" s="101" t="s">
        <v>836</v>
      </c>
    </row>
    <row r="33" spans="1:63" x14ac:dyDescent="0.2">
      <c r="A33" s="16"/>
      <c r="BK33" s="101" t="s">
        <v>792</v>
      </c>
    </row>
    <row r="34" spans="1:63" x14ac:dyDescent="0.2">
      <c r="A34" s="16"/>
      <c r="BK34" s="101" t="s">
        <v>933</v>
      </c>
    </row>
    <row r="35" spans="1:63" x14ac:dyDescent="0.2">
      <c r="A35" s="16"/>
      <c r="BK35" s="101" t="s">
        <v>793</v>
      </c>
    </row>
    <row r="36" spans="1:63" x14ac:dyDescent="0.2">
      <c r="A36" s="16"/>
      <c r="BK36" s="101" t="s">
        <v>794</v>
      </c>
    </row>
    <row r="37" spans="1:63" x14ac:dyDescent="0.2">
      <c r="A37" s="16"/>
      <c r="BK37" s="101" t="s">
        <v>866</v>
      </c>
    </row>
    <row r="38" spans="1:63" x14ac:dyDescent="0.2">
      <c r="A38" s="16"/>
      <c r="BK38" s="101" t="s">
        <v>890</v>
      </c>
    </row>
    <row r="39" spans="1:63" x14ac:dyDescent="0.2">
      <c r="A39" s="16"/>
      <c r="BK39" s="101" t="s">
        <v>1000</v>
      </c>
    </row>
    <row r="40" spans="1:63" x14ac:dyDescent="0.2">
      <c r="A40" s="16"/>
      <c r="BK40" s="101" t="s">
        <v>893</v>
      </c>
    </row>
    <row r="41" spans="1:63" x14ac:dyDescent="0.2">
      <c r="A41" s="16"/>
      <c r="BK41" s="101" t="s">
        <v>1001</v>
      </c>
    </row>
    <row r="42" spans="1:63" x14ac:dyDescent="0.2">
      <c r="A42" s="16"/>
      <c r="BK42" s="101" t="s">
        <v>910</v>
      </c>
    </row>
    <row r="43" spans="1:63" x14ac:dyDescent="0.2">
      <c r="A43" s="16"/>
      <c r="BK43" s="101" t="s">
        <v>830</v>
      </c>
    </row>
    <row r="44" spans="1:63" x14ac:dyDescent="0.2">
      <c r="A44" s="16"/>
      <c r="BK44" s="101" t="s">
        <v>923</v>
      </c>
    </row>
    <row r="45" spans="1:63" x14ac:dyDescent="0.2">
      <c r="A45" s="16"/>
      <c r="BK45" s="101" t="s">
        <v>944</v>
      </c>
    </row>
    <row r="46" spans="1:63" x14ac:dyDescent="0.2">
      <c r="A46" s="16"/>
      <c r="BK46" s="101" t="s">
        <v>934</v>
      </c>
    </row>
    <row r="47" spans="1:63" x14ac:dyDescent="0.2">
      <c r="A47" s="16"/>
      <c r="BK47" s="101" t="s">
        <v>892</v>
      </c>
    </row>
    <row r="48" spans="1:63" x14ac:dyDescent="0.2">
      <c r="A48" s="16"/>
      <c r="BK48" s="101" t="s">
        <v>823</v>
      </c>
    </row>
    <row r="49" spans="1:63" x14ac:dyDescent="0.2">
      <c r="A49" s="16"/>
      <c r="BK49" s="101" t="s">
        <v>911</v>
      </c>
    </row>
    <row r="50" spans="1:63" x14ac:dyDescent="0.2">
      <c r="A50" s="16"/>
      <c r="BK50" s="101" t="s">
        <v>865</v>
      </c>
    </row>
    <row r="51" spans="1:63" x14ac:dyDescent="0.2">
      <c r="A51" s="16"/>
      <c r="BK51" s="101" t="s">
        <v>133</v>
      </c>
    </row>
    <row r="52" spans="1:63" x14ac:dyDescent="0.2">
      <c r="A52" s="16"/>
      <c r="BK52" s="101" t="s">
        <v>132</v>
      </c>
    </row>
    <row r="53" spans="1:63" x14ac:dyDescent="0.2">
      <c r="BK53" s="101" t="s">
        <v>134</v>
      </c>
    </row>
    <row r="54" spans="1:63" x14ac:dyDescent="0.2">
      <c r="BK54" s="101" t="s">
        <v>733</v>
      </c>
    </row>
  </sheetData>
  <sheetProtection algorithmName="SHA-512" hashValue="4mZw6VoR5d69L77djAqBOOYLOAdQovB59In60mzlFAoaHXPdQHQ1lnB8V6xvv6Zav1Eelog6bVJqxonuHCBRWg==" saltValue="oOOyLaTlWnYTLLkpOf6vpw==" spinCount="100000" sheet="1" objects="1" scenarios="1" selectLockedCells="1" selectUnlockedCells="1"/>
  <mergeCells count="5">
    <mergeCell ref="G1:H1"/>
    <mergeCell ref="AS1:AX1"/>
    <mergeCell ref="AZ1:BE1"/>
    <mergeCell ref="AN2:AP2"/>
    <mergeCell ref="BZ1:CJ1"/>
  </mergeCells>
  <phoneticPr fontId="74"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2"/>
  <dimension ref="A1:AF110"/>
  <sheetViews>
    <sheetView topLeftCell="A10" zoomScale="89" zoomScaleNormal="89" workbookViewId="0">
      <selection activeCell="Q14" sqref="Q14:Q22"/>
    </sheetView>
  </sheetViews>
  <sheetFormatPr baseColWidth="10" defaultColWidth="11.5" defaultRowHeight="15" x14ac:dyDescent="0.2"/>
  <cols>
    <col min="1" max="1" width="68.5" style="232" customWidth="1"/>
    <col min="2" max="2" width="30.5" style="232" customWidth="1"/>
    <col min="3" max="3" width="7.1640625" style="232" customWidth="1"/>
    <col min="4" max="4" width="70.1640625" style="232" customWidth="1"/>
    <col min="5" max="5" width="28.33203125" style="232" customWidth="1"/>
    <col min="6" max="6" width="7.33203125" style="232" customWidth="1"/>
    <col min="7" max="7" width="70.5" style="232" customWidth="1"/>
    <col min="8" max="8" width="28.33203125" style="44" customWidth="1"/>
    <col min="9" max="9" width="6.5" style="232" customWidth="1"/>
    <col min="10" max="10" width="68.5" style="232" customWidth="1"/>
    <col min="11" max="11" width="28.33203125" style="232" customWidth="1"/>
    <col min="12" max="12" width="7.5" style="232" customWidth="1"/>
    <col min="13" max="13" width="64.1640625" style="232" customWidth="1"/>
    <col min="14" max="14" width="28.33203125" style="232" customWidth="1"/>
    <col min="15" max="15" width="5" style="232" customWidth="1"/>
    <col min="16" max="16" width="64" style="232" customWidth="1"/>
    <col min="17" max="17" width="28.33203125" style="232" customWidth="1"/>
    <col min="18" max="18" width="13" style="232" bestFit="1" customWidth="1"/>
    <col min="19" max="19" width="22.1640625" style="232" customWidth="1"/>
    <col min="20" max="20" width="24.33203125" style="232" customWidth="1"/>
    <col min="21" max="21" width="22.5" style="232" customWidth="1"/>
    <col min="22" max="22" width="18.33203125" style="232" customWidth="1"/>
    <col min="23" max="23" width="13.5" style="232" customWidth="1"/>
    <col min="24" max="24" width="9.5" style="232" bestFit="1" customWidth="1"/>
    <col min="25" max="25" width="24.83203125" style="232" customWidth="1"/>
    <col min="26" max="26" width="23.5" style="232" customWidth="1"/>
    <col min="27" max="27" width="23.1640625" style="232" customWidth="1"/>
    <col min="28" max="32" width="22.6640625" style="232" customWidth="1"/>
    <col min="33" max="33" width="22.6640625" style="232" bestFit="1" customWidth="1"/>
    <col min="34" max="34" width="22.6640625" style="232" customWidth="1"/>
    <col min="35" max="44" width="23.6640625" style="232" customWidth="1"/>
    <col min="45" max="45" width="21.6640625" style="232" customWidth="1"/>
    <col min="46" max="16384" width="11.5" style="232"/>
  </cols>
  <sheetData>
    <row r="1" spans="1:32" ht="16" x14ac:dyDescent="0.2">
      <c r="A1" s="47" t="s">
        <v>250</v>
      </c>
      <c r="B1" s="103" t="str">
        <f>IF('DATOS GENERALES'!$AH$10,"Sí","No")</f>
        <v>No</v>
      </c>
      <c r="D1" s="47" t="s">
        <v>249</v>
      </c>
      <c r="E1" s="103" t="str">
        <f>IF('DATOS GENERALES'!$AH$11,"Sí","No")</f>
        <v>Sí</v>
      </c>
      <c r="G1" s="233" t="s">
        <v>248</v>
      </c>
      <c r="H1" s="103" t="str">
        <f>IF('DATOS GENERALES'!$AH$12,"Sí","No")</f>
        <v>No</v>
      </c>
      <c r="J1" s="47" t="s">
        <v>247</v>
      </c>
      <c r="K1" s="103" t="str">
        <f>IF('DATOS GENERALES'!$AH$13,"Sí","No")</f>
        <v>No</v>
      </c>
      <c r="M1" s="47" t="s">
        <v>246</v>
      </c>
      <c r="N1" s="103" t="str">
        <f>IF('DATOS GENERALES'!AH17,"Sí","No")</f>
        <v>No</v>
      </c>
      <c r="P1" s="47" t="s">
        <v>245</v>
      </c>
      <c r="Q1" s="103" t="str">
        <f>IF('DATOS GENERALES'!$AH$18,"Sí","No")</f>
        <v>No</v>
      </c>
    </row>
    <row r="2" spans="1:32" ht="16" x14ac:dyDescent="0.2">
      <c r="A2" s="47" t="s">
        <v>129</v>
      </c>
      <c r="B2" s="103" t="str">
        <f>IF(ISBLANK('DATOS GENERALES'!$M$5),"",'DATOS GENERALES'!$M$5)</f>
        <v xml:space="preserve">Inicial </v>
      </c>
      <c r="C2" s="234"/>
      <c r="D2" s="104" t="s">
        <v>129</v>
      </c>
      <c r="E2" s="103" t="str">
        <f>IF(ISBLANK('DATOS GENERALES'!$M$5),"",'DATOS GENERALES'!$M$5)</f>
        <v xml:space="preserve">Inicial </v>
      </c>
      <c r="F2" s="234"/>
      <c r="G2" s="235" t="s">
        <v>129</v>
      </c>
      <c r="H2" s="103" t="str">
        <f>IF(ISBLANK('DATOS GENERALES'!$M$5),"",'DATOS GENERALES'!$M$5)</f>
        <v xml:space="preserve">Inicial </v>
      </c>
      <c r="I2" s="234"/>
      <c r="J2" s="104" t="s">
        <v>129</v>
      </c>
      <c r="K2" s="103" t="str">
        <f>IF(ISBLANK('DATOS GENERALES'!$M$5),"",'DATOS GENERALES'!$M$5)</f>
        <v xml:space="preserve">Inicial </v>
      </c>
      <c r="L2" s="234"/>
      <c r="M2" s="47" t="s">
        <v>129</v>
      </c>
      <c r="N2" s="103" t="str">
        <f>IF(ISBLANK('DATOS GENERALES'!M5),"",'DATOS GENERALES'!M5)</f>
        <v xml:space="preserve">Inicial </v>
      </c>
      <c r="P2" s="47" t="s">
        <v>129</v>
      </c>
      <c r="Q2" s="103" t="str">
        <f>IF(ISBLANK('DATOS GENERALES'!$M$5),"",'DATOS GENERALES'!$M$5)</f>
        <v xml:space="preserve">Inicial </v>
      </c>
    </row>
    <row r="3" spans="1:32" ht="16" x14ac:dyDescent="0.2">
      <c r="A3" s="49" t="s">
        <v>242</v>
      </c>
      <c r="B3" s="103" t="str">
        <f>IF(ISBLANK('DATOS GENERALES'!$E$5),"",'DATOS GENERALES'!$E$5)</f>
        <v>Agrupación</v>
      </c>
      <c r="D3" s="49" t="s">
        <v>242</v>
      </c>
      <c r="E3" s="103" t="str">
        <f>IF(ISBLANK('DATOS GENERALES'!$E$5),"",'DATOS GENERALES'!$E$5)</f>
        <v>Agrupación</v>
      </c>
      <c r="G3" s="236" t="s">
        <v>242</v>
      </c>
      <c r="H3" s="103" t="str">
        <f>IF(ISBLANK('DATOS GENERALES'!$E$5),"",'DATOS GENERALES'!$E$5)</f>
        <v>Agrupación</v>
      </c>
      <c r="J3" s="49" t="s">
        <v>242</v>
      </c>
      <c r="K3" s="103" t="str">
        <f>IF(ISBLANK('DATOS GENERALES'!$E$5),"",'DATOS GENERALES'!$E$5)</f>
        <v>Agrupación</v>
      </c>
      <c r="M3" s="49" t="s">
        <v>242</v>
      </c>
      <c r="N3" s="103" t="str">
        <f>IF(ISBLANK('DATOS GENERALES'!E5),"",'DATOS GENERALES'!E5)</f>
        <v>Agrupación</v>
      </c>
      <c r="P3" s="49" t="s">
        <v>242</v>
      </c>
      <c r="Q3" s="103" t="str">
        <f>IF(ISBLANK('DATOS GENERALES'!$E$5),"",'DATOS GENERALES'!$E$5)</f>
        <v>Agrupación</v>
      </c>
    </row>
    <row r="4" spans="1:32" ht="16" x14ac:dyDescent="0.2">
      <c r="A4" s="47" t="s">
        <v>244</v>
      </c>
      <c r="B4" s="103" t="str">
        <f>IF(ISBLANK('DATOS GENERALES'!$E$24),"",'DATOS GENERALES'!$E$24)</f>
        <v/>
      </c>
      <c r="D4" s="47" t="s">
        <v>244</v>
      </c>
      <c r="E4" s="103" t="str">
        <f>IF(ISBLANK('DATOS GENERALES'!$E$24),"",'DATOS GENERALES'!$E$24)</f>
        <v/>
      </c>
      <c r="G4" s="47" t="s">
        <v>244</v>
      </c>
      <c r="H4" s="103" t="str">
        <f>IF(ISBLANK('DATOS GENERALES'!$E$24),"",'DATOS GENERALES'!$E$24)</f>
        <v/>
      </c>
      <c r="J4" s="47" t="s">
        <v>244</v>
      </c>
      <c r="K4" s="103" t="str">
        <f>IF(ISBLANK('DATOS GENERALES'!$E$24),"",'DATOS GENERALES'!$E$24)</f>
        <v/>
      </c>
      <c r="M4" s="47" t="s">
        <v>244</v>
      </c>
      <c r="N4" s="103" t="str">
        <f>IF(ISBLANK('DATOS GENERALES'!E24),"",'DATOS GENERALES'!E24)</f>
        <v/>
      </c>
      <c r="P4" s="47" t="s">
        <v>244</v>
      </c>
      <c r="Q4" s="103" t="str">
        <f>IF(ISBLANK('DATOS GENERALES'!$E$24),"",'DATOS GENERALES'!$E$24)</f>
        <v/>
      </c>
    </row>
    <row r="5" spans="1:32" ht="16" x14ac:dyDescent="0.2">
      <c r="A5" s="47" t="s">
        <v>243</v>
      </c>
      <c r="B5" s="103" t="str">
        <f>IF(ISBLANK('DATOS GENERALES'!$E$69),"",'DATOS GENERALES'!$E$69)</f>
        <v/>
      </c>
      <c r="D5" s="47" t="s">
        <v>243</v>
      </c>
      <c r="E5" s="103" t="str">
        <f>IF(ISBLANK('DATOS GENERALES'!$E$69),"",'DATOS GENERALES'!$E$69)</f>
        <v/>
      </c>
      <c r="G5" s="47" t="s">
        <v>243</v>
      </c>
      <c r="H5" s="103" t="str">
        <f>IF(ISBLANK('DATOS GENERALES'!$E$69),"",'DATOS GENERALES'!$E$69)</f>
        <v/>
      </c>
      <c r="J5" s="47" t="s">
        <v>243</v>
      </c>
      <c r="K5" s="103" t="str">
        <f>IF(ISBLANK('DATOS GENERALES'!$E$69),"",'DATOS GENERALES'!$E$69)</f>
        <v/>
      </c>
      <c r="M5" s="47" t="s">
        <v>243</v>
      </c>
      <c r="N5" s="103" t="str">
        <f>IF(ISBLANK('DATOS GENERALES'!$E$69),"",'DATOS GENERALES'!$E$69)</f>
        <v/>
      </c>
      <c r="P5" s="47" t="s">
        <v>243</v>
      </c>
      <c r="Q5" s="103" t="str">
        <f>IF(ISBLANK('DATOS GENERALES'!$E$69),"",'DATOS GENERALES'!$E$69)</f>
        <v/>
      </c>
    </row>
    <row r="6" spans="1:32" ht="16" x14ac:dyDescent="0.2">
      <c r="A6" s="47" t="s">
        <v>439</v>
      </c>
      <c r="B6" s="103" t="str">
        <f>CONCATENATE(IF(ISBLANK('DATOS GENERALES'!$K$30),"",'DATOS GENERALES'!$K$30),IF(ISBLANK('DATOS GENERALES'!$E$32),"",'DATOS GENERALES'!$E$32),IF(ISBLANK('DATOS GENERALES'!$K$32),"",'DATOS GENERALES'!$K$32))</f>
        <v/>
      </c>
      <c r="D6" s="47" t="s">
        <v>439</v>
      </c>
      <c r="E6" s="103" t="str">
        <f>CONCATENATE(IF(ISBLANK('DATOS GENERALES'!$K$30),"",'DATOS GENERALES'!$K$30),IF(ISBLANK('DATOS GENERALES'!$E$32),"",'DATOS GENERALES'!$E$32),IF(ISBLANK('DATOS GENERALES'!$K$32),"",'DATOS GENERALES'!$K$32))</f>
        <v/>
      </c>
      <c r="G6" s="47" t="s">
        <v>439</v>
      </c>
      <c r="H6" s="103" t="str">
        <f>CONCATENATE(IF(ISBLANK('DATOS GENERALES'!$K$30),"",'DATOS GENERALES'!$K$30),IF(ISBLANK('DATOS GENERALES'!$E$32),"",'DATOS GENERALES'!$E$32),IF(ISBLANK('DATOS GENERALES'!$K$32),"",'DATOS GENERALES'!$K$32))</f>
        <v/>
      </c>
      <c r="J6" s="47" t="s">
        <v>439</v>
      </c>
      <c r="K6" s="103" t="str">
        <f>CONCATENATE(IF(ISBLANK('DATOS GENERALES'!$K$30),"",'DATOS GENERALES'!$K$30),IF(ISBLANK('DATOS GENERALES'!$E$32),"",'DATOS GENERALES'!$E$32),IF(ISBLANK('DATOS GENERALES'!$K$32),"",'DATOS GENERALES'!$K$32))</f>
        <v/>
      </c>
      <c r="M6" s="47" t="s">
        <v>439</v>
      </c>
      <c r="N6" s="103" t="str">
        <f>CONCATENATE(IF(ISBLANK('DATOS GENERALES'!$K$30),"",'DATOS GENERALES'!$K$30),IF(ISBLANK('DATOS GENERALES'!$E$32),"",'DATOS GENERALES'!$E$32),IF(ISBLANK('DATOS GENERALES'!$K$32),"",'DATOS GENERALES'!$K$32))</f>
        <v/>
      </c>
      <c r="P6" s="47" t="s">
        <v>439</v>
      </c>
      <c r="Q6" s="103" t="str">
        <f>CONCATENATE(IF(ISBLANK('DATOS GENERALES'!$K$30),"",'DATOS GENERALES'!$K$30),IF(ISBLANK('DATOS GENERALES'!$E$32),"",'DATOS GENERALES'!$E$32),IF(ISBLANK('DATOS GENERALES'!$K$32),"",'DATOS GENERALES'!$K$32))</f>
        <v/>
      </c>
    </row>
    <row r="7" spans="1:32" ht="16" x14ac:dyDescent="0.2">
      <c r="A7" s="47" t="s">
        <v>357</v>
      </c>
      <c r="B7" s="103" t="str">
        <f>CONCATENATE(IF(ISBLANK('DATOS GENERALES'!$K$94),"",'DATOS GENERALES'!$K$94),IF(ISBLANK('DATOS GENERALES'!$E$96),"",'DATOS GENERALES'!$E$96),IF(ISBLANK('DATOS GENERALES'!$K$96),"",'DATOS GENERALES'!$K$96))</f>
        <v/>
      </c>
      <c r="D7" s="47" t="s">
        <v>357</v>
      </c>
      <c r="E7" s="103" t="str">
        <f>CONCATENATE(IF(ISBLANK('DATOS GENERALES'!$K$94),"",'DATOS GENERALES'!$K$94),IF(ISBLANK('DATOS GENERALES'!$E$96),"",'DATOS GENERALES'!$E$96),IF(ISBLANK('DATOS GENERALES'!$K$96),"",'DATOS GENERALES'!$K$96))</f>
        <v/>
      </c>
      <c r="G7" s="47" t="s">
        <v>357</v>
      </c>
      <c r="H7" s="103" t="str">
        <f>CONCATENATE(IF(ISBLANK('DATOS GENERALES'!$K$94),"",'DATOS GENERALES'!$K$94),IF(ISBLANK('DATOS GENERALES'!$E$96),"",'DATOS GENERALES'!$E$96),IF(ISBLANK('DATOS GENERALES'!$K$96),"",'DATOS GENERALES'!$K$96))</f>
        <v/>
      </c>
      <c r="J7" s="47" t="s">
        <v>357</v>
      </c>
      <c r="K7" s="103" t="str">
        <f>CONCATENATE(IF(ISBLANK('DATOS GENERALES'!$K$94),"",'DATOS GENERALES'!$K$94),IF(ISBLANK('DATOS GENERALES'!$E$96),"",'DATOS GENERALES'!$E$96),IF(ISBLANK('DATOS GENERALES'!$K$96),"",'DATOS GENERALES'!$K$96))</f>
        <v/>
      </c>
      <c r="M7" s="47" t="s">
        <v>357</v>
      </c>
      <c r="N7" s="103" t="str">
        <f>CONCATENATE(IF(ISBLANK('DATOS GENERALES'!$K$94),"",'DATOS GENERALES'!$K$94),IF(ISBLANK('DATOS GENERALES'!$E$96),"",'DATOS GENERALES'!$E$96),IF(ISBLANK('DATOS GENERALES'!$K$96),"",'DATOS GENERALES'!$K$96))</f>
        <v/>
      </c>
      <c r="P7" s="47" t="s">
        <v>357</v>
      </c>
      <c r="Q7" s="103" t="str">
        <f>CONCATENATE(IF(ISBLANK('DATOS GENERALES'!$K$94),"",'DATOS GENERALES'!$K$94),IF(ISBLANK('DATOS GENERALES'!$E$96),"",'DATOS GENERALES'!$E$96),IF(ISBLANK('DATOS GENERALES'!$K$96),"",'DATOS GENERALES'!$K$96))</f>
        <v/>
      </c>
    </row>
    <row r="8" spans="1:32" ht="16" x14ac:dyDescent="0.2">
      <c r="A8" s="47" t="s">
        <v>79</v>
      </c>
      <c r="B8" s="103" t="str">
        <f>IF(ISBLANK('DATOS GENERALES'!$F$319),"",'DATOS GENERALES'!$F$319)</f>
        <v/>
      </c>
      <c r="D8" s="47" t="s">
        <v>241</v>
      </c>
      <c r="E8" s="103" t="str">
        <f>IF(ISBLANK('DATOS GENERALES'!$F$368),"",'DATOS GENERALES'!$F$368)</f>
        <v xml:space="preserve">ALMUNIA 4.0 — Recuperación del huerto tradicional gracias a las oportunidades de la digitalización. Saberes locales, datos y bioeconomía circular: un modelo escalable de regeneración rural europea bajo la Nueva Bauhaus. </v>
      </c>
      <c r="G8" s="233" t="s">
        <v>75</v>
      </c>
      <c r="H8" s="103" t="str">
        <f>IF(ISBLANK('DATOS GENERALES'!$F$417),"",'DATOS GENERALES'!$F$417)</f>
        <v/>
      </c>
      <c r="J8" s="47" t="s">
        <v>73</v>
      </c>
      <c r="K8" s="103" t="str">
        <f>IF(ISBLANK('DATOS GENERALES'!$F$466),"",'DATOS GENERALES'!$F$466)</f>
        <v/>
      </c>
      <c r="M8" s="47" t="s">
        <v>240</v>
      </c>
      <c r="N8" s="103" t="str">
        <f>IF(ISBLANK('DATOS GENERALES'!$F$517),"",'DATOS GENERALES'!$F$517)</f>
        <v/>
      </c>
      <c r="P8" s="47" t="s">
        <v>239</v>
      </c>
      <c r="Q8" s="103" t="str">
        <f>IF(ISBLANK('DATOS GENERALES'!$F$566),"",'DATOS GENERALES'!$F$566)</f>
        <v/>
      </c>
    </row>
    <row r="9" spans="1:32" ht="16" x14ac:dyDescent="0.2">
      <c r="A9" s="47" t="s">
        <v>238</v>
      </c>
      <c r="B9" s="103" t="str">
        <f>IF(ISBLANK('DATOS GENERALES'!$F$321),"",'DATOS GENERALES'!$F$321)</f>
        <v/>
      </c>
      <c r="D9" s="47" t="s">
        <v>237</v>
      </c>
      <c r="E9" s="103" t="str">
        <f>IF(ISBLANK('DATOS GENERALES'!$F$370),"",'DATOS GENERALES'!$F$370)</f>
        <v>Almunia 4.0 demuestra en 7 Living Labs encadenados (LL-0 a LL-6), sobre 3.000 m² cedidos en Pastrana (Guadalajara), que en la Alcarria es posible un modo de vida alternativo: una microexplotación hortícola joven, rentable, sostenible y deseable. Los 7 demostradores se sostienen sobre una misma columna vertebral —territorio, comunidad y oficio digital— articulando la digitalización agraria bajo el marco Nueva Bauhaus Europea: bello, sostenible y juntos.</v>
      </c>
      <c r="G9" s="233" t="s">
        <v>236</v>
      </c>
      <c r="H9" s="103" t="str">
        <f>IF(ISBLANK('DATOS GENERALES'!$F$419),"",'DATOS GENERALES'!$F$419)</f>
        <v/>
      </c>
      <c r="J9" s="47" t="s">
        <v>235</v>
      </c>
      <c r="K9" s="103" t="str">
        <f>IF(ISBLANK('DATOS GENERALES'!$F$468),"",'DATOS GENERALES'!$F$468)</f>
        <v/>
      </c>
      <c r="M9" s="47" t="s">
        <v>234</v>
      </c>
      <c r="N9" s="103" t="str">
        <f>IF(ISBLANK('DATOS GENERALES'!$F$519),"",'DATOS GENERALES'!$F$519)</f>
        <v/>
      </c>
      <c r="P9" s="47" t="s">
        <v>233</v>
      </c>
      <c r="Q9" s="103" t="str">
        <f>IF(ISBLANK('DATOS GENERALES'!$F$568),"",'DATOS GENERALES'!$F$568)</f>
        <v/>
      </c>
    </row>
    <row r="10" spans="1:32" ht="16" x14ac:dyDescent="0.2">
      <c r="A10" s="47" t="s">
        <v>541</v>
      </c>
      <c r="B10" s="103" t="str">
        <f>IF(ISBLANK('DATOS GENERALES'!$F$325),"",'DATOS GENERALES'!$F$325)</f>
        <v/>
      </c>
      <c r="D10" s="47" t="s">
        <v>568</v>
      </c>
      <c r="E10" s="103" t="str">
        <f>IF(ISBLANK('DATOS GENERALES'!$F$374),"",'DATOS GENERALES'!$F$374)</f>
        <v>Productos hortofrutícolas y aromáticos cultivados en microexplotación de regadío intensivo, propios de la huerta morisca alcarreña: hortalizas (tomate, pimiento, calabacín, judía verde, cebolla, ajo, lechuga, acelga), frutos de huerto (melón, sandía) y plantas aromáticas y tisanas tradicionales (espliego, romero, tomillo, salvia). Producto agrario incluido en el Anexo I del TFUE.</v>
      </c>
      <c r="G10" s="233" t="s">
        <v>570</v>
      </c>
      <c r="H10" s="103" t="str">
        <f>IF(ISBLANK('DATOS GENERALES'!$F$423),"",'DATOS GENERALES'!$F$423)</f>
        <v/>
      </c>
      <c r="J10" s="47" t="s">
        <v>572</v>
      </c>
      <c r="K10" s="103" t="str">
        <f>IF(ISBLANK('DATOS GENERALES'!$F$472),"",'DATOS GENERALES'!$F$472)</f>
        <v/>
      </c>
      <c r="M10" s="47" t="s">
        <v>574</v>
      </c>
      <c r="N10" s="103" t="str">
        <f>IF(ISBLANK('DATOS GENERALES'!$F$523),"",'DATOS GENERALES'!$F$523)</f>
        <v/>
      </c>
      <c r="P10" s="47" t="s">
        <v>576</v>
      </c>
      <c r="Q10" s="103" t="str">
        <f>IF(ISBLANK('DATOS GENERALES'!$F$572),"",'DATOS GENERALES'!$F$572)</f>
        <v/>
      </c>
    </row>
    <row r="11" spans="1:32" ht="28.5" customHeight="1" x14ac:dyDescent="0.2">
      <c r="A11" s="47" t="s">
        <v>542</v>
      </c>
      <c r="B11" s="103" t="str">
        <f>IF(ISBLANK('DATOS GENERALES'!$F$327),"",'DATOS GENERALES'!$F$327)</f>
        <v/>
      </c>
      <c r="D11" s="47" t="s">
        <v>569</v>
      </c>
      <c r="E11" s="103" t="str">
        <f>IF(ISBLANK('DATOS GENERALES'!$F$376),"",'DATOS GENERALES'!$F$376)</f>
        <v/>
      </c>
      <c r="G11" s="233" t="s">
        <v>571</v>
      </c>
      <c r="H11" s="103" t="str">
        <f>IF(ISBLANK('DATOS GENERALES'!$F$425),"",'DATOS GENERALES'!$F$425)</f>
        <v/>
      </c>
      <c r="J11" s="47" t="s">
        <v>573</v>
      </c>
      <c r="K11" s="103" t="str">
        <f>IF(ISBLANK('DATOS GENERALES'!$F$474),"",'DATOS GENERALES'!$F$474)</f>
        <v/>
      </c>
      <c r="M11" s="47" t="s">
        <v>575</v>
      </c>
      <c r="N11" s="103" t="str">
        <f>IF(ISBLANK('DATOS GENERALES'!$F$525),"",'DATOS GENERALES'!$F$525)</f>
        <v/>
      </c>
      <c r="P11" s="47" t="s">
        <v>577</v>
      </c>
      <c r="Q11" s="103" t="str">
        <f>IF(ISBLANK('DATOS GENERALES'!$F$574),"",'DATOS GENERALES'!$F$574)</f>
        <v/>
      </c>
    </row>
    <row r="12" spans="1:32" ht="16" x14ac:dyDescent="0.2">
      <c r="A12" s="47" t="s">
        <v>232</v>
      </c>
      <c r="B12" s="103" t="str">
        <f>IF(ISBLANK('DATOS GENERALES'!$F$323),"",'DATOS GENERALES'!$F$323)</f>
        <v/>
      </c>
      <c r="D12" s="47" t="s">
        <v>231</v>
      </c>
      <c r="E12" s="103" t="str">
        <f>IF(ISBLANK('DATOS GENERALES'!$F$372),"",'DATOS GENERALES'!$F$372)</f>
        <v/>
      </c>
      <c r="G12" s="233" t="s">
        <v>230</v>
      </c>
      <c r="H12" s="103" t="str">
        <f>IF(ISBLANK('DATOS GENERALES'!$F$421),"",'DATOS GENERALES'!$F$421)</f>
        <v/>
      </c>
      <c r="J12" s="47" t="s">
        <v>229</v>
      </c>
      <c r="K12" s="103" t="str">
        <f>IF(ISBLANK('DATOS GENERALES'!$F$470),"",'DATOS GENERALES'!$F$470)</f>
        <v/>
      </c>
      <c r="L12" s="234"/>
      <c r="M12" s="47" t="s">
        <v>228</v>
      </c>
      <c r="N12" s="103" t="str">
        <f>IF(ISBLANK('DATOS GENERALES'!$F$521),"",'DATOS GENERALES'!$F$521)</f>
        <v/>
      </c>
      <c r="O12" s="234"/>
      <c r="P12" s="47" t="s">
        <v>227</v>
      </c>
      <c r="Q12" s="103" t="str">
        <f>IF(ISBLANK('DATOS GENERALES'!$F$570),"",'DATOS GENERALES'!$F$570)</f>
        <v/>
      </c>
      <c r="R12" s="234"/>
      <c r="S12" s="234"/>
      <c r="T12" s="234"/>
      <c r="U12" s="237"/>
      <c r="V12" s="237"/>
      <c r="W12" s="237"/>
      <c r="X12" s="237"/>
      <c r="Y12" s="237"/>
      <c r="Z12" s="237"/>
      <c r="AA12" s="237"/>
      <c r="AB12" s="237"/>
      <c r="AC12" s="237"/>
      <c r="AD12" s="237"/>
      <c r="AE12" s="237"/>
      <c r="AF12" s="234"/>
    </row>
    <row r="13" spans="1:32" ht="33.75" customHeight="1" x14ac:dyDescent="0.2">
      <c r="A13" s="47" t="s">
        <v>226</v>
      </c>
      <c r="B13" s="232" t="s">
        <v>469</v>
      </c>
      <c r="D13" s="47" t="s">
        <v>225</v>
      </c>
      <c r="E13" s="232" t="s">
        <v>469</v>
      </c>
      <c r="G13" s="233" t="s">
        <v>224</v>
      </c>
      <c r="H13" s="44" t="s">
        <v>469</v>
      </c>
      <c r="J13" s="47" t="s">
        <v>223</v>
      </c>
      <c r="K13" s="232" t="s">
        <v>469</v>
      </c>
      <c r="L13" s="234"/>
      <c r="M13" s="47" t="s">
        <v>222</v>
      </c>
      <c r="N13" s="232" t="s">
        <v>469</v>
      </c>
      <c r="O13" s="234"/>
      <c r="P13" s="47" t="s">
        <v>221</v>
      </c>
      <c r="Q13" s="232" t="s">
        <v>469</v>
      </c>
      <c r="R13" s="234"/>
      <c r="S13" s="234"/>
      <c r="T13" s="234"/>
      <c r="U13" s="237"/>
      <c r="V13" s="237"/>
      <c r="W13" s="237"/>
      <c r="X13" s="237"/>
      <c r="Y13" s="237"/>
      <c r="Z13" s="237"/>
      <c r="AA13" s="237"/>
      <c r="AB13" s="237"/>
      <c r="AC13" s="237"/>
      <c r="AD13" s="237"/>
      <c r="AE13" s="237"/>
      <c r="AF13" s="234"/>
    </row>
    <row r="14" spans="1:32" s="238" customFormat="1" ht="16" x14ac:dyDescent="0.2">
      <c r="A14" s="201" t="s">
        <v>220</v>
      </c>
      <c r="B14" s="300" t="str">
        <f>IF('DATOS GENERALES'!$AH$331,'DATOS GENERALES'!$C$331,"")</f>
        <v/>
      </c>
      <c r="D14" s="201" t="s">
        <v>220</v>
      </c>
      <c r="E14" s="240" t="str">
        <f>IF('DATOS GENERALES'!$AH$380,'DATOS GENERALES'!$C$380,"")</f>
        <v/>
      </c>
      <c r="G14" s="239" t="s">
        <v>220</v>
      </c>
      <c r="H14" s="240" t="str">
        <f>IF('DATOS GENERALES'!$AH$429,'DATOS GENERALES'!$C$429,"")</f>
        <v/>
      </c>
      <c r="J14" s="201" t="s">
        <v>220</v>
      </c>
      <c r="K14" s="240" t="str">
        <f>IF('DATOS GENERALES'!$AH$478,'DATOS GENERALES'!$C$478,"")</f>
        <v/>
      </c>
      <c r="L14" s="240"/>
      <c r="M14" s="201" t="s">
        <v>220</v>
      </c>
      <c r="N14" s="240" t="str">
        <f>IF('DATOS GENERALES'!$AH$529,'DATOS GENERALES'!$C$529,"")</f>
        <v/>
      </c>
      <c r="O14" s="240"/>
      <c r="P14" s="201" t="s">
        <v>220</v>
      </c>
      <c r="Q14" s="240" t="str">
        <f>IF('DATOS GENERALES'!$AH$578,'DATOS GENERALES'!$C$578,"")</f>
        <v/>
      </c>
      <c r="R14" s="240"/>
      <c r="S14" s="240"/>
      <c r="T14" s="240"/>
      <c r="U14" s="241"/>
      <c r="V14" s="241"/>
      <c r="W14" s="241"/>
      <c r="X14" s="241"/>
      <c r="Y14" s="241"/>
      <c r="Z14" s="241"/>
      <c r="AA14" s="241"/>
      <c r="AB14" s="241"/>
      <c r="AC14" s="241"/>
      <c r="AD14" s="241"/>
      <c r="AE14" s="241"/>
      <c r="AF14" s="240"/>
    </row>
    <row r="15" spans="1:32" s="238" customFormat="1" ht="17.25" customHeight="1" x14ac:dyDescent="0.2">
      <c r="A15" s="201" t="s">
        <v>219</v>
      </c>
      <c r="B15" s="300" t="str">
        <f>IF('DATOS GENERALES'!$AH332,'DATOS GENERALES'!$C332,"")</f>
        <v/>
      </c>
      <c r="D15" s="201" t="s">
        <v>219</v>
      </c>
      <c r="E15" s="240" t="str">
        <f>IF('DATOS GENERALES'!$AH$381,'DATOS GENERALES'!$C$381,"")</f>
        <v/>
      </c>
      <c r="G15" s="239" t="s">
        <v>219</v>
      </c>
      <c r="H15" s="240" t="str">
        <f>IF('DATOS GENERALES'!$AH$430,'DATOS GENERALES'!$C$430,"")</f>
        <v/>
      </c>
      <c r="J15" s="201" t="s">
        <v>219</v>
      </c>
      <c r="K15" s="240" t="str">
        <f>IF('DATOS GENERALES'!$AH$479,'DATOS GENERALES'!$C$479,"")</f>
        <v/>
      </c>
      <c r="L15" s="240"/>
      <c r="M15" s="201" t="s">
        <v>219</v>
      </c>
      <c r="N15" s="240" t="str">
        <f>IF('DATOS GENERALES'!$AH$530,'DATOS GENERALES'!$C$530,"")</f>
        <v/>
      </c>
      <c r="O15" s="240"/>
      <c r="P15" s="201" t="s">
        <v>219</v>
      </c>
      <c r="Q15" s="240" t="str">
        <f>IF('DATOS GENERALES'!$AH$579,'DATOS GENERALES'!$C$579,"")</f>
        <v/>
      </c>
      <c r="R15" s="240"/>
      <c r="S15" s="240"/>
      <c r="T15" s="240"/>
      <c r="U15" s="241"/>
      <c r="V15" s="241"/>
      <c r="W15" s="241"/>
      <c r="X15" s="241"/>
      <c r="Y15" s="241"/>
      <c r="Z15" s="241"/>
      <c r="AA15" s="241"/>
      <c r="AB15" s="241"/>
      <c r="AC15" s="241"/>
      <c r="AD15" s="241"/>
      <c r="AE15" s="241"/>
      <c r="AF15" s="240"/>
    </row>
    <row r="16" spans="1:32" s="238" customFormat="1" ht="17.25" customHeight="1" x14ac:dyDescent="0.2">
      <c r="A16" s="201" t="s">
        <v>218</v>
      </c>
      <c r="B16" s="300" t="str">
        <f>IF('DATOS GENERALES'!$AH$333,'DATOS GENERALES'!$C$333,"")</f>
        <v/>
      </c>
      <c r="D16" s="201" t="s">
        <v>218</v>
      </c>
      <c r="E16" s="240" t="str">
        <f>IF('DATOS GENERALES'!$AH$382,'DATOS GENERALES'!$C$382,"")</f>
        <v/>
      </c>
      <c r="G16" s="239" t="s">
        <v>218</v>
      </c>
      <c r="H16" s="240" t="str">
        <f>IF('DATOS GENERALES'!$AH$431,'DATOS GENERALES'!$C$431,"")</f>
        <v/>
      </c>
      <c r="J16" s="201" t="s">
        <v>218</v>
      </c>
      <c r="K16" s="240" t="str">
        <f>IF('DATOS GENERALES'!$AH$480,'DATOS GENERALES'!$C$480,"")</f>
        <v/>
      </c>
      <c r="L16" s="240"/>
      <c r="M16" s="201" t="s">
        <v>218</v>
      </c>
      <c r="N16" s="240" t="str">
        <f>IF('DATOS GENERALES'!$AH$531,'DATOS GENERALES'!$C$531,"")</f>
        <v/>
      </c>
      <c r="O16" s="240"/>
      <c r="P16" s="201" t="s">
        <v>218</v>
      </c>
      <c r="Q16" s="240" t="str">
        <f>IF('DATOS GENERALES'!$AH$580,'DATOS GENERALES'!ç,"")</f>
        <v/>
      </c>
      <c r="R16" s="240"/>
      <c r="S16" s="240"/>
      <c r="T16" s="240"/>
      <c r="U16" s="241"/>
      <c r="V16" s="241"/>
      <c r="W16" s="241"/>
      <c r="X16" s="241"/>
      <c r="Y16" s="241"/>
      <c r="Z16" s="241"/>
      <c r="AA16" s="241"/>
      <c r="AB16" s="241"/>
      <c r="AC16" s="241"/>
      <c r="AD16" s="241"/>
      <c r="AE16" s="241"/>
      <c r="AF16" s="240"/>
    </row>
    <row r="17" spans="1:32" s="238" customFormat="1" ht="17.25" customHeight="1" x14ac:dyDescent="0.2">
      <c r="A17" s="201" t="s">
        <v>217</v>
      </c>
      <c r="B17" s="300" t="str">
        <f>IF('DATOS GENERALES'!$AH$334,'DATOS GENERALES'!$C$334,"")</f>
        <v/>
      </c>
      <c r="D17" s="201" t="s">
        <v>217</v>
      </c>
      <c r="E17" s="240" t="str">
        <f>IF('DATOS GENERALES'!$AH$383,'DATOS GENERALES'!$C$383,"")</f>
        <v/>
      </c>
      <c r="G17" s="239" t="s">
        <v>217</v>
      </c>
      <c r="H17" s="240" t="str">
        <f>IF('DATOS GENERALES'!$AH$432,'DATOS GENERALES'!$C$432,"")</f>
        <v/>
      </c>
      <c r="J17" s="201" t="s">
        <v>217</v>
      </c>
      <c r="K17" s="240" t="str">
        <f>IF('DATOS GENERALES'!$AH$481,'DATOS GENERALES'!$C$481,"")</f>
        <v/>
      </c>
      <c r="L17" s="240"/>
      <c r="M17" s="201" t="s">
        <v>217</v>
      </c>
      <c r="N17" s="240" t="str">
        <f>IF('DATOS GENERALES'!$AH$532,'DATOS GENERALES'!$C$532,"")</f>
        <v/>
      </c>
      <c r="O17" s="240"/>
      <c r="P17" s="201" t="s">
        <v>217</v>
      </c>
      <c r="Q17" s="240" t="str">
        <f>IF('DATOS GENERALES'!$AH$581,'DATOS GENERALES'!$C$581,"")</f>
        <v/>
      </c>
      <c r="R17" s="240"/>
      <c r="S17" s="240"/>
      <c r="T17" s="240"/>
      <c r="U17" s="241"/>
      <c r="V17" s="241"/>
      <c r="W17" s="241"/>
      <c r="X17" s="241"/>
      <c r="Y17" s="241"/>
      <c r="Z17" s="241"/>
      <c r="AA17" s="241"/>
      <c r="AB17" s="241"/>
      <c r="AC17" s="241"/>
      <c r="AD17" s="241"/>
      <c r="AE17" s="241"/>
      <c r="AF17" s="240"/>
    </row>
    <row r="18" spans="1:32" s="238" customFormat="1" ht="17.25" customHeight="1" x14ac:dyDescent="0.2">
      <c r="A18" s="201" t="s">
        <v>216</v>
      </c>
      <c r="B18" s="300" t="str">
        <f>IF('DATOS GENERALES'!$AH$335,'DATOS GENERALES'!$C$335,"")</f>
        <v/>
      </c>
      <c r="D18" s="201" t="s">
        <v>216</v>
      </c>
      <c r="E18" s="240" t="str">
        <f>IF('DATOS GENERALES'!$AH$384,'DATOS GENERALES'!$C$384,"")</f>
        <v/>
      </c>
      <c r="G18" s="239" t="s">
        <v>216</v>
      </c>
      <c r="H18" s="240" t="str">
        <f>IF('DATOS GENERALES'!$AH$433,'DATOS GENERALES'!$C$433,"")</f>
        <v/>
      </c>
      <c r="J18" s="201" t="s">
        <v>216</v>
      </c>
      <c r="K18" s="240" t="str">
        <f>IF('DATOS GENERALES'!$AH$482,'DATOS GENERALES'!$C$482,"")</f>
        <v/>
      </c>
      <c r="L18" s="240"/>
      <c r="M18" s="201" t="s">
        <v>216</v>
      </c>
      <c r="N18" s="240" t="str">
        <f>IF('DATOS GENERALES'!$AH$533,'DATOS GENERALES'!$C$533,"")</f>
        <v/>
      </c>
      <c r="O18" s="240"/>
      <c r="P18" s="201" t="s">
        <v>216</v>
      </c>
      <c r="Q18" s="240" t="str">
        <f>IF('DATOS GENERALES'!$AH$582,'DATOS GENERALES'!$C$582,"")</f>
        <v/>
      </c>
      <c r="R18" s="240"/>
      <c r="S18" s="240"/>
      <c r="T18" s="240"/>
      <c r="U18" s="241"/>
      <c r="V18" s="241"/>
      <c r="W18" s="241"/>
      <c r="X18" s="241"/>
      <c r="Y18" s="241"/>
      <c r="Z18" s="241"/>
      <c r="AA18" s="241"/>
      <c r="AB18" s="241"/>
      <c r="AC18" s="241"/>
      <c r="AD18" s="241"/>
      <c r="AE18" s="241"/>
      <c r="AF18" s="240"/>
    </row>
    <row r="19" spans="1:32" s="238" customFormat="1" ht="17.25" customHeight="1" x14ac:dyDescent="0.2">
      <c r="A19" s="201" t="s">
        <v>215</v>
      </c>
      <c r="B19" s="300" t="str">
        <f>IF('DATOS GENERALES'!$AH$336,'DATOS GENERALES'!$C$336,"")</f>
        <v/>
      </c>
      <c r="D19" s="201" t="s">
        <v>215</v>
      </c>
      <c r="E19" s="240" t="str">
        <f>IF('DATOS GENERALES'!$AH$385,'DATOS GENERALES'!$C$385,"")</f>
        <v/>
      </c>
      <c r="G19" s="239" t="s">
        <v>215</v>
      </c>
      <c r="H19" s="240" t="str">
        <f>IF('DATOS GENERALES'!$AH$434,'DATOS GENERALES'!$C$434,"")</f>
        <v/>
      </c>
      <c r="J19" s="201" t="s">
        <v>215</v>
      </c>
      <c r="K19" s="240" t="str">
        <f>IF('DATOS GENERALES'!$AH$483,'DATOS GENERALES'!$C$483,"")</f>
        <v/>
      </c>
      <c r="L19" s="240"/>
      <c r="M19" s="201" t="s">
        <v>215</v>
      </c>
      <c r="N19" s="240" t="str">
        <f>IF('DATOS GENERALES'!$AH$534,'DATOS GENERALES'!$C$534,"")</f>
        <v/>
      </c>
      <c r="O19" s="240"/>
      <c r="P19" s="201" t="s">
        <v>215</v>
      </c>
      <c r="Q19" s="240" t="str">
        <f>IF('DATOS GENERALES'!$AH$583,'DATOS GENERALES'!$C$583,"")</f>
        <v/>
      </c>
      <c r="R19" s="240"/>
      <c r="S19" s="240"/>
      <c r="T19" s="240"/>
      <c r="U19" s="241"/>
      <c r="V19" s="241"/>
      <c r="W19" s="241"/>
      <c r="X19" s="241"/>
      <c r="Y19" s="241"/>
      <c r="Z19" s="241"/>
      <c r="AA19" s="241"/>
      <c r="AB19" s="241"/>
      <c r="AC19" s="241"/>
      <c r="AD19" s="241"/>
      <c r="AE19" s="241"/>
      <c r="AF19" s="240"/>
    </row>
    <row r="20" spans="1:32" s="238" customFormat="1" ht="17.25" customHeight="1" x14ac:dyDescent="0.2">
      <c r="A20" s="201" t="s">
        <v>214</v>
      </c>
      <c r="B20" s="300" t="str">
        <f>IF('DATOS GENERALES'!$AH$337,'DATOS GENERALES'!$C$337,"")</f>
        <v/>
      </c>
      <c r="D20" s="201" t="s">
        <v>214</v>
      </c>
      <c r="E20" s="240" t="str">
        <f>IF('DATOS GENERALES'!$AH$386,'DATOS GENERALES'!$C$386,"")</f>
        <v/>
      </c>
      <c r="G20" s="239" t="s">
        <v>214</v>
      </c>
      <c r="H20" s="240" t="str">
        <f>IF('DATOS GENERALES'!$AH$435,'DATOS GENERALES'!$C$435,"")</f>
        <v/>
      </c>
      <c r="J20" s="201" t="s">
        <v>214</v>
      </c>
      <c r="K20" s="240" t="str">
        <f>IF('DATOS GENERALES'!$AH$484,'DATOS GENERALES'!$C$484,"")</f>
        <v/>
      </c>
      <c r="L20" s="240"/>
      <c r="M20" s="201" t="s">
        <v>214</v>
      </c>
      <c r="N20" s="240" t="str">
        <f>IF('DATOS GENERALES'!$AH$535,'DATOS GENERALES'!$C$535,"")</f>
        <v/>
      </c>
      <c r="O20" s="240"/>
      <c r="P20" s="201" t="s">
        <v>214</v>
      </c>
      <c r="Q20" s="240" t="str">
        <f>IF('DATOS GENERALES'!$AH$584,'DATOS GENERALES'!$C$584,"")</f>
        <v/>
      </c>
      <c r="R20" s="240"/>
      <c r="S20" s="240"/>
      <c r="T20" s="240"/>
      <c r="U20" s="241"/>
      <c r="V20" s="241"/>
      <c r="W20" s="241"/>
      <c r="X20" s="241"/>
      <c r="Y20" s="241"/>
      <c r="Z20" s="241"/>
      <c r="AA20" s="241"/>
      <c r="AB20" s="241"/>
      <c r="AC20" s="241"/>
      <c r="AD20" s="241"/>
      <c r="AE20" s="241"/>
      <c r="AF20" s="240"/>
    </row>
    <row r="21" spans="1:32" s="238" customFormat="1" ht="17.25" customHeight="1" x14ac:dyDescent="0.2">
      <c r="A21" s="201" t="s">
        <v>213</v>
      </c>
      <c r="B21" s="300" t="str">
        <f>IF('DATOS GENERALES'!$AH$338,'DATOS GENERALES'!$C$338,"")</f>
        <v/>
      </c>
      <c r="D21" s="201" t="s">
        <v>213</v>
      </c>
      <c r="E21" s="240" t="str">
        <f>IF('DATOS GENERALES'!$AH$387,'DATOS GENERALES'!$C$387,"")</f>
        <v/>
      </c>
      <c r="G21" s="239" t="s">
        <v>213</v>
      </c>
      <c r="H21" s="240" t="str">
        <f>IF('DATOS GENERALES'!$AH$436,'DATOS GENERALES'!$C$436,"")</f>
        <v/>
      </c>
      <c r="J21" s="201" t="s">
        <v>213</v>
      </c>
      <c r="K21" s="240" t="str">
        <f>IF('DATOS GENERALES'!$AH$485,'DATOS GENERALES'!$C$485,"")</f>
        <v/>
      </c>
      <c r="L21" s="240"/>
      <c r="M21" s="201" t="s">
        <v>213</v>
      </c>
      <c r="N21" s="240" t="str">
        <f>IF('DATOS GENERALES'!$AH$536,'DATOS GENERALES'!$C$536,"")</f>
        <v/>
      </c>
      <c r="O21" s="240"/>
      <c r="P21" s="201" t="s">
        <v>213</v>
      </c>
      <c r="Q21" s="240" t="str">
        <f>IF('DATOS GENERALES'!$AH$585,'DATOS GENERALES'!$C$585,"")</f>
        <v/>
      </c>
      <c r="R21" s="240"/>
      <c r="S21" s="240"/>
      <c r="T21" s="240"/>
      <c r="U21" s="241"/>
      <c r="V21" s="241"/>
      <c r="W21" s="241"/>
      <c r="X21" s="241"/>
      <c r="Y21" s="241"/>
      <c r="Z21" s="241"/>
      <c r="AA21" s="241"/>
      <c r="AB21" s="241"/>
      <c r="AC21" s="241"/>
      <c r="AD21" s="241"/>
      <c r="AE21" s="241"/>
      <c r="AF21" s="240"/>
    </row>
    <row r="22" spans="1:32" s="238" customFormat="1" ht="17.25" customHeight="1" x14ac:dyDescent="0.2">
      <c r="A22" s="201" t="s">
        <v>212</v>
      </c>
      <c r="B22" s="300" t="str">
        <f>IF('DATOS GENERALES'!$AH$339,'DATOS GENERALES'!$C$339,"")</f>
        <v/>
      </c>
      <c r="D22" s="201" t="s">
        <v>212</v>
      </c>
      <c r="E22" s="240" t="str">
        <f>IF('DATOS GENERALES'!$AH$388,'DATOS GENERALES'!$C$388,"")</f>
        <v/>
      </c>
      <c r="G22" s="239" t="s">
        <v>212</v>
      </c>
      <c r="H22" s="240" t="str">
        <f>IF('DATOS GENERALES'!$AH$437,'DATOS GENERALES'!$C$437,"")</f>
        <v/>
      </c>
      <c r="J22" s="201" t="s">
        <v>212</v>
      </c>
      <c r="K22" s="240" t="str">
        <f>IF('DATOS GENERALES'!$AH$486,'DATOS GENERALES'!$C$486,"")</f>
        <v/>
      </c>
      <c r="L22" s="240"/>
      <c r="M22" s="201" t="s">
        <v>212</v>
      </c>
      <c r="N22" s="240" t="str">
        <f>IF('DATOS GENERALES'!$AH$537,'DATOS GENERALES'!$C$537,"")</f>
        <v/>
      </c>
      <c r="O22" s="240"/>
      <c r="P22" s="201" t="s">
        <v>212</v>
      </c>
      <c r="Q22" s="240" t="str">
        <f>IF('DATOS GENERALES'!$AH$586,'DATOS GENERALES'!$C$586,"")</f>
        <v/>
      </c>
      <c r="R22" s="240"/>
      <c r="S22" s="240"/>
      <c r="T22" s="240"/>
      <c r="U22" s="241"/>
      <c r="V22" s="241"/>
      <c r="W22" s="241"/>
      <c r="X22" s="241"/>
      <c r="Y22" s="241"/>
      <c r="Z22" s="241"/>
      <c r="AA22" s="241"/>
      <c r="AB22" s="241"/>
      <c r="AC22" s="241"/>
      <c r="AD22" s="241"/>
      <c r="AE22" s="241"/>
      <c r="AF22" s="240"/>
    </row>
    <row r="23" spans="1:32" ht="16" x14ac:dyDescent="0.2">
      <c r="A23" s="47" t="s">
        <v>211</v>
      </c>
      <c r="B23" s="103" t="str">
        <f>IF(ISBLANK('DATOS GENERALES'!$D$343),"",'DATOS GENERALES'!$D$343)</f>
        <v/>
      </c>
      <c r="D23" s="47" t="s">
        <v>210</v>
      </c>
      <c r="E23" s="103" t="str">
        <f>IF(ISBLANK('DATOS GENERALES'!$D$392),"",'DATOS GENERALES'!$D$392)</f>
        <v/>
      </c>
      <c r="G23" s="233" t="s">
        <v>209</v>
      </c>
      <c r="H23" s="103" t="str">
        <f>IF(ISBLANK('DATOS GENERALES'!$D$441),"",'DATOS GENERALES'!$D$441)</f>
        <v/>
      </c>
      <c r="J23" s="47" t="s">
        <v>208</v>
      </c>
      <c r="K23" s="103" t="str">
        <f>IF(ISBLANK('DATOS GENERALES'!$D$490),"",'DATOS GENERALES'!$D$490)</f>
        <v/>
      </c>
      <c r="M23" s="47" t="s">
        <v>207</v>
      </c>
      <c r="N23" s="103" t="str">
        <f>IF(ISBLANK('DATOS GENERALES'!$D$541),"",'DATOS GENERALES'!$D$541)</f>
        <v/>
      </c>
      <c r="P23" s="47" t="s">
        <v>201</v>
      </c>
      <c r="Q23" s="103" t="str">
        <f>IF(ISBLANK('DATOS GENERALES'!$D$590),"",'DATOS GENERALES'!$D$590)</f>
        <v/>
      </c>
    </row>
    <row r="24" spans="1:32" ht="16" x14ac:dyDescent="0.2">
      <c r="A24" s="47" t="s">
        <v>206</v>
      </c>
      <c r="B24" s="103" t="str">
        <f>IF(ISBLANK('DATOS GENERALES'!$K$343),"",'DATOS GENERALES'!$K$343)</f>
        <v/>
      </c>
      <c r="D24" s="47" t="s">
        <v>205</v>
      </c>
      <c r="E24" s="103" t="str">
        <f>IF(ISBLANK('DATOS GENERALES'!$K$392),"",'DATOS GENERALES'!$K$392)</f>
        <v/>
      </c>
      <c r="G24" s="233" t="s">
        <v>204</v>
      </c>
      <c r="H24" s="103" t="str">
        <f>IF(ISBLANK('DATOS GENERALES'!$K$441),"",'DATOS GENERALES'!$K$441)</f>
        <v/>
      </c>
      <c r="J24" s="47" t="s">
        <v>203</v>
      </c>
      <c r="K24" s="103" t="str">
        <f>IF(ISBLANK('DATOS GENERALES'!$K$490),"",'DATOS GENERALES'!$K$490)</f>
        <v/>
      </c>
      <c r="M24" s="47" t="s">
        <v>202</v>
      </c>
      <c r="N24" s="103" t="str">
        <f>IF(ISBLANK('DATOS GENERALES'!$K$541),"",'DATOS GENERALES'!$K$541)</f>
        <v/>
      </c>
      <c r="P24" s="47" t="s">
        <v>201</v>
      </c>
      <c r="Q24" s="103" t="str">
        <f>IF(ISBLANK('DATOS GENERALES'!$K$590),"",'DATOS GENERALES'!$K$590)</f>
        <v/>
      </c>
    </row>
    <row r="25" spans="1:32" ht="16" x14ac:dyDescent="0.2">
      <c r="A25" s="47" t="s">
        <v>200</v>
      </c>
      <c r="B25" s="103" t="str">
        <f>IF(ISBLANK('DATOS GENERALES'!$D$347),"",'DATOS GENERALES'!$D$347)</f>
        <v/>
      </c>
      <c r="D25" s="47" t="s">
        <v>199</v>
      </c>
      <c r="E25" s="103" t="str">
        <f>IF(ISBLANK('DATOS GENERALES'!$D$396),"",'DATOS GENERALES'!$D$396)</f>
        <v/>
      </c>
      <c r="G25" s="233" t="s">
        <v>198</v>
      </c>
      <c r="H25" s="103" t="str">
        <f>IF(ISBLANK('DATOS GENERALES'!$D$445),"",'DATOS GENERALES'!$D$445)</f>
        <v/>
      </c>
      <c r="J25" s="47" t="s">
        <v>197</v>
      </c>
      <c r="K25" s="103" t="str">
        <f>IF(ISBLANK('DATOS GENERALES'!$D$494),"",'DATOS GENERALES'!$D$494)</f>
        <v/>
      </c>
      <c r="M25" s="47" t="s">
        <v>196</v>
      </c>
      <c r="N25" s="103" t="str">
        <f>IF(ISBLANK('DATOS GENERALES'!$D$545),"",'DATOS GENERALES'!$D$545)</f>
        <v/>
      </c>
      <c r="P25" s="47" t="s">
        <v>190</v>
      </c>
      <c r="Q25" s="103" t="str">
        <f>IF(ISBLANK('DATOS GENERALES'!$D$594),"",'DATOS GENERALES'!$D$594)</f>
        <v/>
      </c>
    </row>
    <row r="26" spans="1:32" ht="16" x14ac:dyDescent="0.2">
      <c r="A26" s="47" t="s">
        <v>195</v>
      </c>
      <c r="B26" s="103" t="str">
        <f>IF(ISBLANK('DATOS GENERALES'!$K$347),"",'DATOS GENERALES'!$K$347)</f>
        <v/>
      </c>
      <c r="D26" s="47" t="s">
        <v>194</v>
      </c>
      <c r="E26" s="103" t="str">
        <f>IF(ISBLANK('DATOS GENERALES'!$K$396),"",'DATOS GENERALES'!$K$396)</f>
        <v/>
      </c>
      <c r="G26" s="233" t="s">
        <v>193</v>
      </c>
      <c r="H26" s="103" t="str">
        <f>IF(ISBLANK('DATOS GENERALES'!$K$445),"",'DATOS GENERALES'!$K$445)</f>
        <v/>
      </c>
      <c r="J26" s="47" t="s">
        <v>192</v>
      </c>
      <c r="K26" s="103" t="str">
        <f>IF(ISBLANK('DATOS GENERALES'!$K$494),"",'DATOS GENERALES'!$K$494)</f>
        <v/>
      </c>
      <c r="M26" s="47" t="s">
        <v>191</v>
      </c>
      <c r="N26" s="103" t="str">
        <f>IF(ISBLANK('DATOS GENERALES'!$K$545),"",'DATOS GENERALES'!$K$545)</f>
        <v/>
      </c>
      <c r="P26" s="47" t="s">
        <v>190</v>
      </c>
      <c r="Q26" s="103" t="str">
        <f>IF(ISBLANK('DATOS GENERALES'!$K$594),"",'DATOS GENERALES'!$K$594)</f>
        <v/>
      </c>
    </row>
    <row r="27" spans="1:32" ht="16" x14ac:dyDescent="0.2">
      <c r="A27" s="47" t="s">
        <v>189</v>
      </c>
      <c r="B27" s="103" t="str">
        <f>IF(ISBLANK('DATOS GENERALES'!$E$351),"",'DATOS GENERALES'!$E$351)</f>
        <v/>
      </c>
      <c r="D27" s="47" t="s">
        <v>188</v>
      </c>
      <c r="E27" s="103" t="str">
        <f>IF(ISBLANK('DATOS GENERALES'!$E$400),"",'DATOS GENERALES'!$E$400)</f>
        <v>Castilla La Mancha, Comunidad de Madrid</v>
      </c>
      <c r="G27" s="233" t="s">
        <v>187</v>
      </c>
      <c r="H27" s="103" t="str">
        <f>IF(ISBLANK('DATOS GENERALES'!$E$449),"",'DATOS GENERALES'!$E$449)</f>
        <v/>
      </c>
      <c r="J27" s="47" t="s">
        <v>186</v>
      </c>
      <c r="K27" s="103" t="str">
        <f>IF(ISBLANK('DATOS GENERALES'!$E$498),"",'DATOS GENERALES'!$E$498)</f>
        <v/>
      </c>
      <c r="M27" s="47" t="s">
        <v>185</v>
      </c>
      <c r="N27" s="103" t="str">
        <f>IF(ISBLANK('DATOS GENERALES'!$E$549),"",'DATOS GENERALES'!$E$549)</f>
        <v/>
      </c>
      <c r="P27" s="47" t="s">
        <v>184</v>
      </c>
      <c r="Q27" s="103" t="str">
        <f>IF(ISBLANK('DATOS GENERALES'!$E$598),"",'DATOS GENERALES'!$E$598)</f>
        <v/>
      </c>
    </row>
    <row r="28" spans="1:32" ht="16" x14ac:dyDescent="0.2">
      <c r="A28" s="47" t="s">
        <v>183</v>
      </c>
      <c r="B28" s="103" t="str">
        <f>IF(ISBLANK('DATOS GENERALES'!$K$351),"",'DATOS GENERALES'!$K$351)</f>
        <v/>
      </c>
      <c r="D28" s="47" t="s">
        <v>182</v>
      </c>
      <c r="E28" s="103" t="str">
        <f>IF(ISBLANK('DATOS GENERALES'!$K$400),"",'DATOS GENERALES'!$K$400)</f>
        <v>Guadalajara, Madrid</v>
      </c>
      <c r="G28" s="233" t="s">
        <v>181</v>
      </c>
      <c r="H28" s="103" t="str">
        <f>IF(ISBLANK('DATOS GENERALES'!$K$449),"",'DATOS GENERALES'!$K$449)</f>
        <v/>
      </c>
      <c r="J28" s="47" t="s">
        <v>180</v>
      </c>
      <c r="K28" s="103" t="str">
        <f>IF(ISBLANK('DATOS GENERALES'!$K$498),"",'DATOS GENERALES'!$K$498)</f>
        <v/>
      </c>
      <c r="M28" s="47" t="s">
        <v>179</v>
      </c>
      <c r="N28" s="103" t="str">
        <f>IF(ISBLANK('DATOS GENERALES'!$K$549),"",'DATOS GENERALES'!$K$549)</f>
        <v/>
      </c>
      <c r="P28" s="47" t="s">
        <v>178</v>
      </c>
      <c r="Q28" s="103" t="str">
        <f>IF(ISBLANK('DATOS GENERALES'!$K$598),"",'DATOS GENERALES'!$K$598)</f>
        <v/>
      </c>
    </row>
    <row r="29" spans="1:32" ht="16" x14ac:dyDescent="0.2">
      <c r="A29" s="47" t="s">
        <v>656</v>
      </c>
      <c r="B29" s="103" t="str">
        <f>IF(ISBLANK('DATOS GENERALES'!$H$356),"",'DATOS GENERALES'!$H$356)</f>
        <v/>
      </c>
      <c r="D29" s="47" t="s">
        <v>657</v>
      </c>
      <c r="E29" s="103" t="str">
        <f>IF(ISBLANK('DATOS GENERALES'!$H$405),"",'DATOS GENERALES'!$H$405)</f>
        <v/>
      </c>
      <c r="G29" s="233" t="s">
        <v>681</v>
      </c>
      <c r="H29" s="103" t="str">
        <f>IF(ISBLANK('DATOS GENERALES'!$H$454),"",'DATOS GENERALES'!$H$454)</f>
        <v/>
      </c>
      <c r="J29" s="47" t="s">
        <v>495</v>
      </c>
      <c r="K29" s="103" t="str">
        <f>IF(ISBLANK('DATOS GENERALES'!$H$503),"",'DATOS GENERALES'!$H$503)</f>
        <v/>
      </c>
      <c r="M29" s="47" t="s">
        <v>684</v>
      </c>
      <c r="N29" s="103" t="str">
        <f>IF(ISBLANK('DATOS GENERALES'!$H$554),"",'DATOS GENERALES'!$H$554)</f>
        <v/>
      </c>
      <c r="P29" s="47" t="s">
        <v>177</v>
      </c>
      <c r="Q29" s="103" t="str">
        <f>IF(ISBLANK('DATOS GENERALES'!$H$603),"",'DATOS GENERALES'!$H$603)</f>
        <v/>
      </c>
    </row>
    <row r="30" spans="1:32" ht="16" x14ac:dyDescent="0.2">
      <c r="A30" s="47" t="s">
        <v>484</v>
      </c>
      <c r="B30" s="48">
        <f>IF(ISBLANK('DATOS GENERALES'!$L$360),"",'DATOS GENERALES'!$L$360)</f>
        <v>0</v>
      </c>
      <c r="D30" s="47" t="s">
        <v>488</v>
      </c>
      <c r="E30" s="48">
        <f>IF(ISBLANK('DATOS GENERALES'!$L$409),"",'DATOS GENERALES'!$L$409)</f>
        <v>0</v>
      </c>
      <c r="G30" s="233" t="s">
        <v>492</v>
      </c>
      <c r="H30" s="48">
        <f>IF(ISBLANK('DATOS GENERALES'!$L$458),"",'DATOS GENERALES'!$L$458)</f>
        <v>0</v>
      </c>
      <c r="J30" s="47" t="s">
        <v>494</v>
      </c>
      <c r="K30" s="48">
        <f>IF(ISBLANK('DATOS GENERALES'!$L$507),"",'DATOS GENERALES'!$L$507)</f>
        <v>0</v>
      </c>
      <c r="M30" s="47" t="s">
        <v>497</v>
      </c>
      <c r="N30" s="48">
        <f>IF(ISBLANK('DATOS GENERALES'!$L$558),"",'DATOS GENERALES'!$L$558)</f>
        <v>0</v>
      </c>
      <c r="P30" s="47" t="s">
        <v>498</v>
      </c>
      <c r="Q30" s="48">
        <f>IF(ISBLANK('DATOS GENERALES'!L607),"",'DATOS GENERALES'!L607)</f>
        <v>0</v>
      </c>
    </row>
    <row r="31" spans="1:32" ht="16" x14ac:dyDescent="0.2">
      <c r="A31" s="47" t="s">
        <v>485</v>
      </c>
      <c r="B31" s="48">
        <f>IF(ISBLANK('DATOS GENERALES'!$E$360),"",'DATOS GENERALES'!$E$360)</f>
        <v>0</v>
      </c>
      <c r="D31" s="47" t="s">
        <v>489</v>
      </c>
      <c r="E31" s="48">
        <f>IF(ISBLANK('DATOS GENERALES'!$E$409),"",'DATOS GENERALES'!$E$409)</f>
        <v>0</v>
      </c>
      <c r="G31" s="47" t="s">
        <v>670</v>
      </c>
      <c r="H31" s="48">
        <f>IF(ISBLANK('DATOS GENERALES'!$E$458),"",'DATOS GENERALES'!$E$458)</f>
        <v>0</v>
      </c>
      <c r="J31" s="47" t="s">
        <v>669</v>
      </c>
      <c r="K31" s="48">
        <f>IF(ISBLANK('DATOS GENERALES'!$E$507),"",'DATOS GENERALES'!$E$507)</f>
        <v>0</v>
      </c>
      <c r="M31" s="47" t="s">
        <v>668</v>
      </c>
      <c r="N31" s="48">
        <f>IF(ISBLANK('DATOS GENERALES'!$E$558),"",'DATOS GENERALES'!$E$558)</f>
        <v>0</v>
      </c>
      <c r="P31" s="47" t="s">
        <v>674</v>
      </c>
      <c r="Q31" s="48">
        <f>IF(ISBLANK('DATOS GENERALES'!$E$607),"",'DATOS GENERALES'!$E$607)</f>
        <v>0</v>
      </c>
    </row>
    <row r="32" spans="1:32" ht="16" x14ac:dyDescent="0.2">
      <c r="A32" s="47" t="s">
        <v>486</v>
      </c>
      <c r="B32" s="48">
        <f>IF(ISBLANK('DATOS GENERALES'!$N$360),"",'DATOS GENERALES'!$N$360)</f>
        <v>0</v>
      </c>
      <c r="D32" s="47" t="s">
        <v>490</v>
      </c>
      <c r="E32" s="48">
        <f>IF(ISBLANK('DATOS GENERALES'!$N$409),"",'DATOS GENERALES'!$N$409)</f>
        <v>0</v>
      </c>
      <c r="G32" s="233" t="s">
        <v>493</v>
      </c>
      <c r="H32" s="48">
        <f>IF(ISBLANK('DATOS GENERALES'!$N$458),"",'DATOS GENERALES'!$N$458)</f>
        <v>0</v>
      </c>
      <c r="J32" s="47" t="s">
        <v>496</v>
      </c>
      <c r="K32" s="48">
        <f>IF(ISBLANK('DATOS GENERALES'!$N$507),"",'DATOS GENERALES'!$N$507)</f>
        <v>0</v>
      </c>
      <c r="M32" s="47" t="s">
        <v>666</v>
      </c>
      <c r="N32" s="48">
        <f>IF(ISBLANK('DATOS GENERALES'!$N$558),"",'DATOS GENERALES'!$N$558)</f>
        <v>0</v>
      </c>
      <c r="P32" s="47" t="s">
        <v>499</v>
      </c>
      <c r="Q32" s="48">
        <f>IF(ISBLANK('DATOS GENERALES'!$N$607),"",'DATOS GENERALES'!$N$607)</f>
        <v>0</v>
      </c>
    </row>
    <row r="33" spans="1:17" ht="18.75" customHeight="1" x14ac:dyDescent="0.2">
      <c r="A33" s="47" t="s">
        <v>487</v>
      </c>
      <c r="B33" s="48">
        <f>IF(ISBLANK('DATOS GENERALES'!$H$360),"",'DATOS GENERALES'!$H$360)</f>
        <v>0</v>
      </c>
      <c r="D33" s="47" t="s">
        <v>491</v>
      </c>
      <c r="E33" s="48">
        <f>IF(ISBLANK('DATOS GENERALES'!$H$409),"",'DATOS GENERALES'!$H$409)</f>
        <v>0</v>
      </c>
      <c r="G33" s="47" t="s">
        <v>671</v>
      </c>
      <c r="H33" s="48">
        <f>IF(ISBLANK('DATOS GENERALES'!$H$458),"",'DATOS GENERALES'!$H$458)</f>
        <v>0</v>
      </c>
      <c r="J33" s="47" t="s">
        <v>672</v>
      </c>
      <c r="K33" s="48">
        <f>IF(ISBLANK('DATOS GENERALES'!$H$507),"",'DATOS GENERALES'!$H$507)</f>
        <v>0</v>
      </c>
      <c r="M33" s="47" t="s">
        <v>673</v>
      </c>
      <c r="N33" s="48">
        <f>IF(ISBLANK('DATOS GENERALES'!$H$558),"",'DATOS GENERALES'!$H$558)</f>
        <v>0</v>
      </c>
      <c r="P33" s="47" t="s">
        <v>667</v>
      </c>
      <c r="Q33" s="48">
        <f>IF(ISBLANK('DATOS GENERALES'!$H$607),"",'DATOS GENERALES'!$H$607)</f>
        <v>0</v>
      </c>
    </row>
    <row r="34" spans="1:17" ht="15.75" customHeight="1" x14ac:dyDescent="0.2">
      <c r="A34" s="47" t="s">
        <v>679</v>
      </c>
      <c r="B34" s="203">
        <f>IF(ISBLANK('DATOS GENERALES'!$E$362),"",'DATOS GENERALES'!$E$362)</f>
        <v>0</v>
      </c>
      <c r="D34" s="47" t="s">
        <v>176</v>
      </c>
      <c r="E34" s="242" t="str">
        <f>IF(ISBLANK('DATOS GENERALES'!$L$411),"",'DATOS GENERALES'!$L$411)</f>
        <v/>
      </c>
      <c r="G34" s="47" t="s">
        <v>682</v>
      </c>
      <c r="H34" s="203">
        <f>IF(ISBLANK('DATOS GENERALES'!$E$460),"",'DATOS GENERALES'!$E$460)</f>
        <v>0</v>
      </c>
      <c r="J34" s="47" t="s">
        <v>677</v>
      </c>
      <c r="K34" s="203">
        <f>IF(ISBLANK('DATOS GENERALES'!$E$509),"",'DATOS GENERALES'!$E$509)</f>
        <v>0</v>
      </c>
      <c r="M34" s="47" t="s">
        <v>675</v>
      </c>
      <c r="N34" s="203">
        <f>IF(ISBLANK('DATOS GENERALES'!$E$560),"",'DATOS GENERALES'!$E$560)</f>
        <v>0</v>
      </c>
      <c r="P34" s="47" t="s">
        <v>175</v>
      </c>
      <c r="Q34" s="242" t="str">
        <f>IF(ISBLANK('DATOS GENERALES'!$L$609),"",'DATOS GENERALES'!$L$609)</f>
        <v/>
      </c>
    </row>
    <row r="35" spans="1:17" ht="15.75" customHeight="1" x14ac:dyDescent="0.2">
      <c r="A35" s="47" t="s">
        <v>680</v>
      </c>
      <c r="B35" s="203">
        <f>IF(ISBLANK('DATOS GENERALES'!$H$362),"",'DATOS GENERALES'!$H$362)</f>
        <v>0</v>
      </c>
      <c r="D35" s="47" t="s">
        <v>174</v>
      </c>
      <c r="E35" s="242" t="str">
        <f>IF(ISBLANK('DATOS GENERALES'!$N$411),"",'DATOS GENERALES'!$N$411)</f>
        <v/>
      </c>
      <c r="G35" s="47" t="s">
        <v>683</v>
      </c>
      <c r="H35" s="203">
        <f>IF(ISBLANK('DATOS GENERALES'!$H$460),"",'DATOS GENERALES'!$H$460)</f>
        <v>0</v>
      </c>
      <c r="J35" s="47" t="s">
        <v>678</v>
      </c>
      <c r="K35" s="203">
        <f>IF(ISBLANK('DATOS GENERALES'!$H$509),"",'DATOS GENERALES'!$H$509)</f>
        <v>0</v>
      </c>
      <c r="M35" s="47" t="s">
        <v>676</v>
      </c>
      <c r="N35" s="203">
        <f>IF(ISBLANK('DATOS GENERALES'!$H$560),"",'DATOS GENERALES'!$H$560)</f>
        <v>0</v>
      </c>
      <c r="P35" s="47" t="s">
        <v>173</v>
      </c>
      <c r="Q35" s="242" t="str">
        <f>IF(ISBLANK('DATOS GENERALES'!$N$411),"",'DATOS GENERALES'!$N$411)</f>
        <v/>
      </c>
    </row>
    <row r="36" spans="1:17" ht="16" x14ac:dyDescent="0.2">
      <c r="A36" s="47" t="s">
        <v>735</v>
      </c>
      <c r="B36" s="103" t="str">
        <f>IF(ISBLANK('DATOS GENERALES'!$E$620),"",'DATOS GENERALES'!$E$620)</f>
        <v/>
      </c>
      <c r="D36" s="47" t="s">
        <v>654</v>
      </c>
      <c r="E36" s="48">
        <f>IF(ISBLANK('DATOS GENERALES'!$E$411),"",'DATOS GENERALES'!$E$411)</f>
        <v>0</v>
      </c>
      <c r="G36" s="47" t="s">
        <v>735</v>
      </c>
      <c r="H36" s="103" t="str">
        <f>IF(ISBLANK('DATOS GENERALES'!$E$624),"",'DATOS GENERALES'!$E$624)</f>
        <v/>
      </c>
      <c r="J36" s="47" t="s">
        <v>735</v>
      </c>
      <c r="K36" s="103" t="str">
        <f>IF(ISBLANK('DATOS GENERALES'!$E$626),"",'DATOS GENERALES'!$E$626)</f>
        <v/>
      </c>
      <c r="M36" s="47" t="s">
        <v>735</v>
      </c>
      <c r="N36" s="103" t="str">
        <f>IF(ISBLANK('DATOS GENERALES'!$E$630),"",'DATOS GENERALES'!$E$630)</f>
        <v/>
      </c>
      <c r="P36" s="47" t="s">
        <v>513</v>
      </c>
      <c r="Q36" s="48">
        <f>IF(ISBLANK('DATOS GENERALES'!$E$609),"",'DATOS GENERALES'!$E$609)</f>
        <v>0</v>
      </c>
    </row>
    <row r="37" spans="1:17" ht="16" x14ac:dyDescent="0.2">
      <c r="D37" s="47" t="s">
        <v>655</v>
      </c>
      <c r="E37" s="48">
        <f>IF(ISBLANK('DATOS GENERALES'!$H$411),"",'DATOS GENERALES'!$H$411)</f>
        <v>0</v>
      </c>
      <c r="H37" s="232"/>
      <c r="P37" s="47" t="s">
        <v>514</v>
      </c>
      <c r="Q37" s="48">
        <f>IF(ISBLANK('DATOS GENERALES'!$H$609),"",'DATOS GENERALES'!$H$609)</f>
        <v>0</v>
      </c>
    </row>
    <row r="38" spans="1:17" ht="16" x14ac:dyDescent="0.2">
      <c r="D38" s="233" t="s">
        <v>658</v>
      </c>
      <c r="E38" s="48">
        <f>IF(ISBLANK('PRESUPUESTO P.I.B-Entidad'!$D$28),"",'PRESUPUESTO P.I.B-Entidad'!$D$28)</f>
        <v>0</v>
      </c>
      <c r="P38" s="233" t="s">
        <v>662</v>
      </c>
      <c r="Q38" s="48">
        <f>IF(ISBLANK('PRESUPUESTO P.II.B-Entidad'!$D$28),"",'PRESUPUESTO P.II.B-Entidad'!$D$28)</f>
        <v>0</v>
      </c>
    </row>
    <row r="39" spans="1:17" ht="16" x14ac:dyDescent="0.2">
      <c r="D39" s="233" t="s">
        <v>659</v>
      </c>
      <c r="E39" s="48">
        <f>IF(ISBLANK('PRESUPUESTO P.I.B-Entidad'!$D$29),"",'PRESUPUESTO P.I.B-Entidad'!$D$29)</f>
        <v>0</v>
      </c>
      <c r="P39" s="233" t="s">
        <v>663</v>
      </c>
      <c r="Q39" s="48">
        <f>IF(ISBLANK('PRESUPUESTO P.II.B-Entidad'!$D$29),"",'PRESUPUESTO P.II.B-Entidad'!$D$29)</f>
        <v>0</v>
      </c>
    </row>
    <row r="40" spans="1:17" ht="16" x14ac:dyDescent="0.2">
      <c r="D40" s="233" t="s">
        <v>660</v>
      </c>
      <c r="E40" s="48">
        <f>IF(ISBLANK('PRESUPUESTO P.I.B-Agrupación'!$D$29),"",'PRESUPUESTO P.I.B-Agrupación'!$D$29)</f>
        <v>0</v>
      </c>
      <c r="P40" s="233" t="s">
        <v>664</v>
      </c>
      <c r="Q40" s="48">
        <f>IF(ISBLANK('PRESUPUESTO P.II.B-Agrupación'!$D$29),"",'PRESUPUESTO P.II.B-Agrupación'!$D$29)</f>
        <v>0</v>
      </c>
    </row>
    <row r="41" spans="1:17" ht="16" x14ac:dyDescent="0.2">
      <c r="D41" s="233" t="s">
        <v>661</v>
      </c>
      <c r="E41" s="48">
        <f>IF(ISBLANK('PRESUPUESTO P.I.B-Agrupación'!$D$30),"",'PRESUPUESTO P.I.B-Agrupación'!$D$30)</f>
        <v>0</v>
      </c>
      <c r="P41" s="233" t="s">
        <v>665</v>
      </c>
      <c r="Q41" s="48">
        <f>IF(ISBLANK('PRESUPUESTO P.II.B-Agrupación'!$D$30),"",'PRESUPUESTO P.II.B-Agrupación'!$D$30)</f>
        <v>0</v>
      </c>
    </row>
    <row r="42" spans="1:17" ht="16" x14ac:dyDescent="0.2">
      <c r="D42" s="47" t="s">
        <v>735</v>
      </c>
      <c r="E42" s="103" t="str">
        <f>IF(ISBLANK('DATOS GENERALES'!$E$622),"",'DATOS GENERALES'!$E$622)</f>
        <v>A). Propuestas que aborden la adaptación al uso del cuaderno digital de explotación</v>
      </c>
      <c r="P42" s="47" t="s">
        <v>735</v>
      </c>
      <c r="Q42" s="103" t="str">
        <f>IF(ISBLANK('DATOS GENERALES'!$E$632),"",'DATOS GENERALES'!$E$632)</f>
        <v/>
      </c>
    </row>
    <row r="43" spans="1:17" ht="13.5" customHeight="1" x14ac:dyDescent="0.2"/>
    <row r="48" spans="1:17" ht="16" x14ac:dyDescent="0.2">
      <c r="A48" s="232" t="str">
        <f>IF('DATOS GENERALES'!$AH340,'DATOS GENERALES'!$C340,"")</f>
        <v/>
      </c>
    </row>
    <row r="49" spans="1:13" ht="16" x14ac:dyDescent="0.2">
      <c r="A49" s="232" t="str">
        <f>IF('DATOS GENERALES'!$AH341,'DATOS GENERALES'!$C341,"")</f>
        <v/>
      </c>
    </row>
    <row r="50" spans="1:13" ht="16" x14ac:dyDescent="0.2">
      <c r="A50" s="232" t="str">
        <f>IF('DATOS GENERALES'!$AH342,'DATOS GENERALES'!$C342,"")</f>
        <v/>
      </c>
    </row>
    <row r="51" spans="1:13" ht="16" x14ac:dyDescent="0.2">
      <c r="A51" s="232" t="str">
        <f>IF('DATOS GENERALES'!$AH343,'DATOS GENERALES'!$C343,"")</f>
        <v/>
      </c>
    </row>
    <row r="56" spans="1:13" ht="16" x14ac:dyDescent="0.2">
      <c r="M56" s="232" t="str">
        <f>IF(ISBLANK('DATOS GENERALES'!G7),"",'DATOS GENERALES'!G7)</f>
        <v/>
      </c>
    </row>
    <row r="64" spans="1:13" x14ac:dyDescent="0.2">
      <c r="D64" s="243"/>
    </row>
    <row r="65" spans="4:12" x14ac:dyDescent="0.2">
      <c r="D65" s="238"/>
    </row>
    <row r="66" spans="4:12" x14ac:dyDescent="0.2">
      <c r="D66" s="238"/>
    </row>
    <row r="67" spans="4:12" x14ac:dyDescent="0.2">
      <c r="D67" s="238"/>
    </row>
    <row r="68" spans="4:12" x14ac:dyDescent="0.2">
      <c r="D68" s="238"/>
    </row>
    <row r="69" spans="4:12" x14ac:dyDescent="0.2">
      <c r="D69" s="238"/>
    </row>
    <row r="70" spans="4:12" x14ac:dyDescent="0.2">
      <c r="D70" s="238"/>
      <c r="E70" s="243"/>
      <c r="G70" s="243"/>
      <c r="H70" s="46"/>
      <c r="J70" s="243"/>
      <c r="K70" s="243"/>
    </row>
    <row r="71" spans="4:12" x14ac:dyDescent="0.2">
      <c r="D71" s="238"/>
      <c r="E71" s="238"/>
      <c r="G71" s="238"/>
      <c r="H71" s="45"/>
      <c r="J71" s="238"/>
      <c r="K71" s="243"/>
      <c r="L71" s="238"/>
    </row>
    <row r="72" spans="4:12" x14ac:dyDescent="0.2">
      <c r="D72" s="238"/>
      <c r="E72" s="238"/>
      <c r="G72" s="238"/>
      <c r="H72" s="45"/>
      <c r="J72" s="238"/>
      <c r="K72" s="243"/>
      <c r="L72" s="238"/>
    </row>
    <row r="73" spans="4:12" x14ac:dyDescent="0.2">
      <c r="D73" s="238"/>
      <c r="E73" s="238"/>
      <c r="G73" s="238"/>
      <c r="H73" s="45"/>
      <c r="J73" s="238"/>
      <c r="K73" s="243"/>
      <c r="L73" s="238"/>
    </row>
    <row r="74" spans="4:12" x14ac:dyDescent="0.2">
      <c r="D74" s="238"/>
      <c r="E74" s="238"/>
      <c r="G74" s="238"/>
      <c r="H74" s="45"/>
      <c r="J74" s="238"/>
      <c r="K74" s="243"/>
      <c r="L74" s="238"/>
    </row>
    <row r="75" spans="4:12" x14ac:dyDescent="0.2">
      <c r="D75" s="238"/>
      <c r="E75" s="238"/>
      <c r="G75" s="238"/>
      <c r="H75" s="45"/>
      <c r="J75" s="238"/>
      <c r="K75" s="243"/>
      <c r="L75" s="238"/>
    </row>
    <row r="76" spans="4:12" x14ac:dyDescent="0.2">
      <c r="D76" s="238"/>
      <c r="E76" s="238"/>
      <c r="G76" s="238"/>
      <c r="H76" s="45"/>
      <c r="J76" s="238"/>
      <c r="K76" s="243"/>
    </row>
    <row r="77" spans="4:12" x14ac:dyDescent="0.2">
      <c r="D77" s="238"/>
      <c r="E77" s="238"/>
      <c r="G77" s="238"/>
      <c r="H77" s="45"/>
      <c r="J77" s="238"/>
      <c r="K77" s="243"/>
    </row>
    <row r="78" spans="4:12" x14ac:dyDescent="0.2">
      <c r="D78" s="238"/>
      <c r="E78" s="238"/>
      <c r="G78" s="238"/>
      <c r="H78" s="45"/>
      <c r="J78" s="238"/>
      <c r="K78" s="243"/>
    </row>
    <row r="79" spans="4:12" x14ac:dyDescent="0.2">
      <c r="D79" s="238"/>
      <c r="E79" s="238"/>
      <c r="G79" s="238"/>
      <c r="H79" s="45"/>
      <c r="J79" s="238"/>
      <c r="K79" s="243"/>
    </row>
    <row r="80" spans="4:12" x14ac:dyDescent="0.2">
      <c r="D80" s="238"/>
      <c r="E80" s="238"/>
      <c r="G80" s="238"/>
      <c r="H80" s="45"/>
      <c r="J80" s="238"/>
      <c r="K80" s="243"/>
    </row>
    <row r="81" spans="4:12" x14ac:dyDescent="0.2">
      <c r="D81" s="238"/>
      <c r="E81" s="238"/>
      <c r="G81" s="238"/>
      <c r="H81" s="45"/>
      <c r="J81" s="238"/>
      <c r="K81" s="238"/>
      <c r="L81" s="238"/>
    </row>
    <row r="82" spans="4:12" x14ac:dyDescent="0.2">
      <c r="E82" s="238"/>
      <c r="G82" s="238"/>
      <c r="H82" s="45"/>
      <c r="J82" s="238"/>
      <c r="K82" s="238"/>
      <c r="L82" s="238"/>
    </row>
    <row r="83" spans="4:12" x14ac:dyDescent="0.2">
      <c r="D83" s="238"/>
      <c r="E83" s="238"/>
      <c r="G83" s="238"/>
      <c r="H83" s="45"/>
      <c r="J83" s="238"/>
      <c r="K83" s="238"/>
      <c r="L83" s="238"/>
    </row>
    <row r="84" spans="4:12" x14ac:dyDescent="0.2">
      <c r="D84" s="238"/>
      <c r="E84" s="238"/>
      <c r="G84" s="238"/>
      <c r="H84" s="45"/>
      <c r="J84" s="238"/>
      <c r="K84" s="238"/>
      <c r="L84" s="238"/>
    </row>
    <row r="85" spans="4:12" x14ac:dyDescent="0.2">
      <c r="D85" s="238"/>
      <c r="E85" s="238"/>
      <c r="G85" s="238"/>
      <c r="H85" s="45"/>
      <c r="J85" s="238"/>
      <c r="K85" s="238"/>
      <c r="L85" s="238"/>
    </row>
    <row r="86" spans="4:12" x14ac:dyDescent="0.2">
      <c r="D86" s="238"/>
      <c r="E86" s="238"/>
      <c r="G86" s="238"/>
      <c r="H86" s="45"/>
      <c r="J86" s="238"/>
      <c r="K86" s="238"/>
      <c r="L86" s="238"/>
    </row>
    <row r="87" spans="4:12" x14ac:dyDescent="0.2">
      <c r="D87" s="238"/>
      <c r="E87" s="238"/>
      <c r="G87" s="238"/>
      <c r="H87" s="45"/>
      <c r="J87" s="238"/>
      <c r="K87" s="238"/>
      <c r="L87" s="238"/>
    </row>
    <row r="89" spans="4:12" x14ac:dyDescent="0.2">
      <c r="D89" s="238"/>
      <c r="E89" s="238"/>
    </row>
    <row r="90" spans="4:12" x14ac:dyDescent="0.2">
      <c r="D90" s="238"/>
      <c r="E90" s="238"/>
    </row>
    <row r="91" spans="4:12" x14ac:dyDescent="0.2">
      <c r="D91" s="238"/>
      <c r="E91" s="238"/>
    </row>
    <row r="92" spans="4:12" x14ac:dyDescent="0.2">
      <c r="D92" s="238"/>
      <c r="E92" s="238"/>
    </row>
    <row r="93" spans="4:12" x14ac:dyDescent="0.2">
      <c r="D93" s="238"/>
      <c r="E93" s="238"/>
    </row>
    <row r="95" spans="4:12" x14ac:dyDescent="0.2">
      <c r="D95" s="238"/>
      <c r="E95" s="238"/>
    </row>
    <row r="96" spans="4:12" x14ac:dyDescent="0.2">
      <c r="D96" s="238"/>
      <c r="E96" s="238"/>
    </row>
    <row r="97" spans="4:5" x14ac:dyDescent="0.2">
      <c r="D97" s="238"/>
      <c r="E97" s="238"/>
    </row>
    <row r="98" spans="4:5" x14ac:dyDescent="0.2">
      <c r="D98" s="238"/>
      <c r="E98" s="238"/>
    </row>
    <row r="99" spans="4:5" x14ac:dyDescent="0.2">
      <c r="D99" s="238"/>
      <c r="E99" s="238"/>
    </row>
    <row r="100" spans="4:5" x14ac:dyDescent="0.2">
      <c r="D100" s="238"/>
    </row>
    <row r="101" spans="4:5" x14ac:dyDescent="0.2">
      <c r="D101" s="238"/>
      <c r="E101" s="238"/>
    </row>
    <row r="102" spans="4:5" x14ac:dyDescent="0.2">
      <c r="D102" s="238"/>
      <c r="E102" s="238"/>
    </row>
    <row r="103" spans="4:5" x14ac:dyDescent="0.2">
      <c r="D103" s="238"/>
      <c r="E103" s="238"/>
    </row>
    <row r="104" spans="4:5" x14ac:dyDescent="0.2">
      <c r="D104" s="238"/>
      <c r="E104" s="238"/>
    </row>
    <row r="105" spans="4:5" x14ac:dyDescent="0.2">
      <c r="E105" s="238"/>
    </row>
    <row r="106" spans="4:5" x14ac:dyDescent="0.2">
      <c r="E106" s="238"/>
    </row>
    <row r="107" spans="4:5" x14ac:dyDescent="0.2">
      <c r="E107" s="238"/>
    </row>
    <row r="108" spans="4:5" x14ac:dyDescent="0.2">
      <c r="E108" s="238"/>
    </row>
    <row r="109" spans="4:5" x14ac:dyDescent="0.2">
      <c r="E109" s="238"/>
    </row>
    <row r="110" spans="4:5" x14ac:dyDescent="0.2">
      <c r="E110" s="238"/>
    </row>
  </sheetData>
  <sheetProtection algorithmName="SHA-512" hashValue="n/IgB/eshiEABUcBCBGUoVmhVSHi51y8+tbs26x3vYG9edvBQBRPj0w9L5LLawZ7iubXIo8xrsoSChLgn1VfVg==" saltValue="Y6pX/u0add9L54IoDxWrtQ==" spinCount="100000" sheet="1" objects="1" scenarios="1"/>
  <pageMargins left="0.7" right="0.7" top="0.75" bottom="0.75" header="0.3" footer="0.3"/>
  <pageSetup paperSize="9" orientation="portrait" r:id="rId1"/>
  <ignoredErrors>
    <ignoredError sqref="B16:B22 B14 E14:E22 H14:H22 K14:K22" calculatedColumn="1"/>
  </ignoredErrors>
  <tableParts count="6">
    <tablePart r:id="rId3"/>
    <tablePart r:id="rId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A2:BS11"/>
  <sheetViews>
    <sheetView topLeftCell="P1" zoomScale="98" zoomScaleNormal="98" workbookViewId="0">
      <selection activeCell="Z7" sqref="Z7"/>
    </sheetView>
  </sheetViews>
  <sheetFormatPr baseColWidth="10" defaultRowHeight="15" x14ac:dyDescent="0.2"/>
  <cols>
    <col min="1" max="1" width="19.33203125" customWidth="1"/>
    <col min="2" max="2" width="23.6640625" customWidth="1"/>
    <col min="3" max="3" width="23.5" customWidth="1"/>
    <col min="4" max="4" width="29.33203125" customWidth="1"/>
    <col min="5" max="5" width="23.1640625" customWidth="1"/>
    <col min="6" max="6" width="24.6640625" customWidth="1"/>
    <col min="7" max="7" width="32.83203125" customWidth="1"/>
    <col min="8" max="8" width="35.83203125" customWidth="1"/>
    <col min="9" max="9" width="24.5" customWidth="1"/>
    <col min="10" max="11" width="25.33203125" customWidth="1"/>
    <col min="12" max="12" width="26.1640625" customWidth="1"/>
    <col min="13" max="14" width="23.33203125" customWidth="1"/>
    <col min="15" max="15" width="14.1640625" customWidth="1"/>
    <col min="16" max="16" width="19" customWidth="1"/>
    <col min="17" max="17" width="13.33203125" customWidth="1"/>
    <col min="18" max="18" width="22.1640625" customWidth="1"/>
    <col min="19" max="19" width="24.33203125" customWidth="1"/>
    <col min="20" max="20" width="18.33203125" customWidth="1"/>
    <col min="21" max="21" width="28" customWidth="1"/>
    <col min="22" max="22" width="26.1640625" customWidth="1"/>
    <col min="23" max="23" width="24.83203125" customWidth="1"/>
    <col min="24" max="25" width="23.5" customWidth="1"/>
    <col min="26" max="27" width="23.1640625" customWidth="1"/>
    <col min="28" max="29" width="23.5" customWidth="1"/>
    <col min="30" max="30" width="26.5" customWidth="1"/>
    <col min="31" max="31" width="26.83203125" customWidth="1"/>
    <col min="32" max="33" width="21.6640625" customWidth="1"/>
    <col min="34" max="35" width="23.1640625" customWidth="1"/>
    <col min="36" max="36" width="22.33203125" customWidth="1"/>
    <col min="37" max="37" width="27.5" customWidth="1"/>
    <col min="38" max="38" width="26" customWidth="1"/>
    <col min="39" max="39" width="28" customWidth="1"/>
    <col min="40" max="40" width="29.33203125" customWidth="1"/>
    <col min="41" max="41" width="27.33203125" customWidth="1"/>
    <col min="42" max="42" width="30.1640625" customWidth="1"/>
    <col min="43" max="43" width="30.33203125" customWidth="1"/>
    <col min="44" max="45" width="23.5" customWidth="1"/>
    <col min="46" max="47" width="25.1640625" customWidth="1"/>
    <col min="48" max="49" width="25.33203125" customWidth="1"/>
    <col min="50" max="50" width="28.6640625" customWidth="1"/>
    <col min="51" max="51" width="29" customWidth="1"/>
    <col min="52" max="53" width="26.83203125" customWidth="1"/>
    <col min="54" max="55" width="26" customWidth="1"/>
    <col min="56" max="56" width="25.6640625" customWidth="1"/>
    <col min="57" max="57" width="25.5" customWidth="1"/>
    <col min="58" max="59" width="27.1640625" customWidth="1"/>
    <col min="60" max="60" width="26.33203125" customWidth="1"/>
    <col min="61" max="61" width="26.1640625" customWidth="1"/>
    <col min="62" max="63" width="28.5" customWidth="1"/>
    <col min="64" max="65" width="30" customWidth="1"/>
    <col min="66" max="67" width="29.1640625" customWidth="1"/>
    <col min="68" max="68" width="32.33203125" customWidth="1"/>
    <col min="69" max="69" width="28.83203125" customWidth="1"/>
    <col min="70" max="70" width="32.83203125" customWidth="1"/>
    <col min="71" max="71" width="30.1640625" customWidth="1"/>
    <col min="72" max="72" width="29.33203125" customWidth="1"/>
    <col min="73" max="73" width="29.1640625" customWidth="1"/>
    <col min="74" max="74" width="44.5" customWidth="1"/>
    <col min="75" max="75" width="41.5" customWidth="1"/>
    <col min="76" max="76" width="43.5" customWidth="1"/>
    <col min="77" max="77" width="38.1640625" customWidth="1"/>
  </cols>
  <sheetData>
    <row r="2" spans="1:71" x14ac:dyDescent="0.2">
      <c r="A2" t="s">
        <v>308</v>
      </c>
      <c r="B2" s="53">
        <f>'DATOS GENERALES'!I73</f>
        <v>0</v>
      </c>
    </row>
    <row r="6" spans="1:71" x14ac:dyDescent="0.2">
      <c r="A6" s="305" t="s">
        <v>307</v>
      </c>
      <c r="B6" s="305" t="s">
        <v>115</v>
      </c>
      <c r="C6" s="305" t="s">
        <v>306</v>
      </c>
      <c r="D6" s="305" t="s">
        <v>305</v>
      </c>
      <c r="E6" s="305" t="s">
        <v>304</v>
      </c>
      <c r="F6" s="305" t="s">
        <v>303</v>
      </c>
      <c r="G6" s="305" t="s">
        <v>302</v>
      </c>
      <c r="H6" s="305" t="s">
        <v>301</v>
      </c>
      <c r="I6" s="305" t="s">
        <v>300</v>
      </c>
      <c r="J6" s="305" t="s">
        <v>689</v>
      </c>
      <c r="K6" s="305" t="s">
        <v>91</v>
      </c>
      <c r="L6" s="305" t="s">
        <v>299</v>
      </c>
      <c r="M6" s="305" t="s">
        <v>298</v>
      </c>
      <c r="N6" s="305" t="s">
        <v>297</v>
      </c>
      <c r="O6" s="305" t="s">
        <v>296</v>
      </c>
      <c r="P6" s="305" t="s">
        <v>295</v>
      </c>
      <c r="Q6" s="305" t="s">
        <v>294</v>
      </c>
      <c r="R6" s="305" t="s">
        <v>86</v>
      </c>
      <c r="S6" s="305" t="s">
        <v>293</v>
      </c>
      <c r="T6" s="305" t="s">
        <v>292</v>
      </c>
      <c r="U6" s="305" t="s">
        <v>291</v>
      </c>
      <c r="V6" s="305" t="s">
        <v>290</v>
      </c>
      <c r="W6" s="305" t="s">
        <v>289</v>
      </c>
      <c r="X6" s="305" t="s">
        <v>288</v>
      </c>
      <c r="Y6" s="305" t="s">
        <v>54</v>
      </c>
      <c r="Z6" s="306" t="s">
        <v>287</v>
      </c>
      <c r="AA6" s="306" t="s">
        <v>286</v>
      </c>
      <c r="AB6" s="306" t="s">
        <v>285</v>
      </c>
      <c r="AC6" s="306" t="s">
        <v>284</v>
      </c>
      <c r="AD6" s="306" t="s">
        <v>283</v>
      </c>
      <c r="AE6" s="306" t="s">
        <v>282</v>
      </c>
      <c r="AF6" s="306" t="s">
        <v>275</v>
      </c>
      <c r="AG6" s="306" t="s">
        <v>274</v>
      </c>
      <c r="AH6" s="306" t="s">
        <v>273</v>
      </c>
      <c r="AI6" s="306" t="s">
        <v>272</v>
      </c>
      <c r="AJ6" s="306" t="s">
        <v>271</v>
      </c>
      <c r="AK6" s="306" t="s">
        <v>270</v>
      </c>
      <c r="AL6" s="306" t="s">
        <v>525</v>
      </c>
      <c r="AM6" s="306" t="s">
        <v>269</v>
      </c>
      <c r="AN6" s="306" t="s">
        <v>526</v>
      </c>
      <c r="AO6" s="306" t="s">
        <v>527</v>
      </c>
      <c r="AP6" s="306" t="s">
        <v>528</v>
      </c>
      <c r="AQ6" s="306" t="s">
        <v>309</v>
      </c>
      <c r="AR6" s="306" t="s">
        <v>281</v>
      </c>
      <c r="AS6" s="306" t="s">
        <v>280</v>
      </c>
      <c r="AT6" s="306" t="s">
        <v>279</v>
      </c>
      <c r="AU6" s="306" t="s">
        <v>278</v>
      </c>
      <c r="AV6" s="306" t="s">
        <v>277</v>
      </c>
      <c r="AW6" s="306" t="s">
        <v>276</v>
      </c>
      <c r="AX6" s="306" t="s">
        <v>268</v>
      </c>
      <c r="AY6" s="306" t="s">
        <v>267</v>
      </c>
      <c r="AZ6" s="306" t="s">
        <v>266</v>
      </c>
      <c r="BA6" s="306" t="s">
        <v>265</v>
      </c>
      <c r="BB6" s="306" t="s">
        <v>264</v>
      </c>
      <c r="BC6" s="306" t="s">
        <v>263</v>
      </c>
      <c r="BD6" s="306" t="s">
        <v>262</v>
      </c>
      <c r="BE6" s="306" t="s">
        <v>261</v>
      </c>
      <c r="BF6" s="306" t="s">
        <v>260</v>
      </c>
      <c r="BG6" s="306" t="s">
        <v>259</v>
      </c>
      <c r="BH6" s="306" t="s">
        <v>258</v>
      </c>
      <c r="BI6" s="306" t="s">
        <v>257</v>
      </c>
      <c r="BJ6" s="306" t="s">
        <v>256</v>
      </c>
      <c r="BK6" s="306" t="s">
        <v>255</v>
      </c>
      <c r="BL6" s="306" t="s">
        <v>254</v>
      </c>
      <c r="BM6" s="306" t="s">
        <v>253</v>
      </c>
      <c r="BN6" s="306" t="s">
        <v>252</v>
      </c>
      <c r="BO6" s="306" t="s">
        <v>251</v>
      </c>
      <c r="BP6" s="306" t="s">
        <v>685</v>
      </c>
      <c r="BQ6" s="306" t="s">
        <v>687</v>
      </c>
      <c r="BR6" s="306" t="s">
        <v>686</v>
      </c>
      <c r="BS6" s="306" t="s">
        <v>688</v>
      </c>
    </row>
    <row r="7" spans="1:71" s="52" customFormat="1" x14ac:dyDescent="0.2">
      <c r="A7" s="152" t="str">
        <f>IF(1&lt;=B2,1,"")</f>
        <v/>
      </c>
      <c r="B7" s="155" t="str">
        <f>'DATOS GENERALES'!$E$86&amp;""</f>
        <v/>
      </c>
      <c r="C7" s="155" t="str">
        <f>'DATOS GENERALES'!$E$90&amp;""</f>
        <v/>
      </c>
      <c r="D7" s="153" t="str">
        <f>'DATOS GENERALES'!$E$88&amp;""</f>
        <v/>
      </c>
      <c r="E7" s="153" t="str">
        <f>'DATOS GENERALES'!$E$94&amp;""</f>
        <v/>
      </c>
      <c r="F7" s="153" t="str">
        <f>'DATOS GENERALES'!$K$94&amp;""</f>
        <v/>
      </c>
      <c r="G7" s="153" t="str">
        <f>'DATOS GENERALES'!$E$96&amp;""</f>
        <v/>
      </c>
      <c r="H7" s="153" t="str">
        <f>'DATOS GENERALES'!$K$96&amp;""</f>
        <v/>
      </c>
      <c r="I7" s="153" t="str">
        <f>'DATOS GENERALES'!$E$100&amp;""</f>
        <v/>
      </c>
      <c r="J7" s="153" t="str">
        <f>'DATOS GENERALES'!$E$102&amp;""</f>
        <v/>
      </c>
      <c r="K7" s="153" t="str">
        <f>'DATOS GENERALES'!$I$104&amp;""</f>
        <v/>
      </c>
      <c r="L7" s="153" t="str">
        <f>'DATOS GENERALES'!$J$102&amp;""</f>
        <v/>
      </c>
      <c r="M7" s="153" t="str">
        <f>'DATOS GENERALES'!$E$104&amp;""</f>
        <v/>
      </c>
      <c r="N7" s="153" t="str">
        <f>'DATOS GENERALES'!$M$102&amp;""</f>
        <v/>
      </c>
      <c r="O7" s="153" t="str">
        <f>'DATOS GENERALES'!$M$104&amp;""</f>
        <v/>
      </c>
      <c r="P7" s="153" t="str">
        <f>'DATOS GENERALES'!$E$106&amp;""</f>
        <v/>
      </c>
      <c r="Q7" s="153" t="str">
        <f>'DATOS GENERALES'!$K$106&amp;""</f>
        <v/>
      </c>
      <c r="R7" s="153" t="str">
        <f>'DATOS GENERALES'!$E$116&amp;""</f>
        <v/>
      </c>
      <c r="S7" s="153" t="str">
        <f>'DATOS GENERALES'!$E$120&amp;""</f>
        <v/>
      </c>
      <c r="T7" s="153" t="str">
        <f>'DATOS GENERALES'!$E$118&amp;""</f>
        <v/>
      </c>
      <c r="U7" s="153" t="str">
        <f>'DATOS GENERALES'!$E$122&amp;""</f>
        <v/>
      </c>
      <c r="V7" s="153" t="str">
        <f>'DATOS GENERALES'!$E$126&amp;""</f>
        <v/>
      </c>
      <c r="W7" s="153" t="str">
        <f>'DATOS GENERALES'!$E$133&amp;""</f>
        <v/>
      </c>
      <c r="X7" s="153" t="str">
        <f>'DATOS GENERALES'!$E$128&amp;""</f>
        <v/>
      </c>
      <c r="Y7" s="153" t="str">
        <f>'DATOS GENERALES'!$K$128&amp;""</f>
        <v/>
      </c>
      <c r="Z7" s="301" t="str">
        <f>IF('RESUMIDO-P.I.A-Agrupación'!$E$13=0,"0",'RESUMIDO-P.I.A-Agrupación'!$E$13)</f>
        <v>0</v>
      </c>
      <c r="AA7" s="301" t="str">
        <f>IF('RESUMIDO-P.I.B-Agrupación'!$E$15=0,"0",'RESUMIDO-P.I.B-Agrupación'!$E$15)</f>
        <v>0</v>
      </c>
      <c r="AB7" s="301" t="str">
        <f>IF('RESUMIDO-P.I.C.1-Agrupación'!$E$13=0,"0",'RESUMIDO-P.I.C.1-Agrupación'!$E$13)</f>
        <v>0</v>
      </c>
      <c r="AC7" s="301" t="str">
        <f>IF('RESUMIDO-P.I.C.2-Agrupación'!$E$13=0,"0",'RESUMIDO-P.I.C.2-Agrupación'!$E$13)</f>
        <v>0</v>
      </c>
      <c r="AD7" s="301" t="str">
        <f>IF('RESUMIDO-P.II.A-Agrupación'!$E$13=0,"0",'RESUMIDO-P.II.A-Agrupación'!$E$13)</f>
        <v>0</v>
      </c>
      <c r="AE7" s="301" t="str">
        <f>IF('RESUMIDO-P.II.B-Agrupación'!$E$15=0,"0",'RESUMIDO-P.II.B-Agrupación'!$E$15)</f>
        <v>0</v>
      </c>
      <c r="AF7" s="301" t="str">
        <f>IF('RESUMIDO-P.I.A-Agrupación'!$E$14=0,"0",'RESUMIDO-P.I.A-Agrupación'!$E$14)</f>
        <v>0</v>
      </c>
      <c r="AG7" s="301" t="str">
        <f>IF('RESUMIDO-P.I.B-Agrupación'!$E$16=0,"0",'RESUMIDO-P.I.B-Agrupación'!$E$16)</f>
        <v>0</v>
      </c>
      <c r="AH7" s="301" t="str">
        <f>IF('RESUMIDO-P.I.C.1-Agrupación'!$E$14=0,"0",'RESUMIDO-P.I.C.1-Agrupación'!$E$14)</f>
        <v>0</v>
      </c>
      <c r="AI7" s="301" t="str">
        <f>IF('RESUMIDO-P.I.C.2-Agrupación'!$E$14=0,"0",'RESUMIDO-P.I.C.2-Agrupación'!$E$14)</f>
        <v>0</v>
      </c>
      <c r="AJ7" s="154" t="str">
        <f>IF('RESUMIDO-P.II.A-Agrupación'!$E$14=0,"0",'RESUMIDO-P.II.A-Agrupación'!$E$14)</f>
        <v>0</v>
      </c>
      <c r="AK7" s="154" t="str">
        <f>IF('RESUMIDO-P.II.B-Agrupación'!$E$16=0,"0",'RESUMIDO-P.II.B-Agrupación'!$E$16)</f>
        <v>0</v>
      </c>
      <c r="AL7" s="154" t="str">
        <f>IF('RESUMIDO-P.I.A-Agrupación'!$E$15=0,"0",'RESUMIDO-P.I.A-Agrupación'!$E$15)</f>
        <v>0</v>
      </c>
      <c r="AM7" s="154" t="str">
        <f>IF('RESUMIDO-P.I.B-Agrupación'!$E$17=0,"0",'RESUMIDO-P.I.B-Agrupación'!$E$17)</f>
        <v>0</v>
      </c>
      <c r="AN7" s="154" t="str">
        <f>IF('RESUMIDO-P.I.C.1-Agrupación'!$E$15=0,"0",'RESUMIDO-P.I.C.1-Agrupación'!$E$15)</f>
        <v>0</v>
      </c>
      <c r="AO7" s="154" t="str">
        <f>IF('RESUMIDO-P.I.C.2-Agrupación'!$E$15=0,"0",'RESUMIDO-P.I.C.2-Agrupación'!$E$15)</f>
        <v>0</v>
      </c>
      <c r="AP7" s="154" t="str">
        <f>IF('RESUMIDO-P.II.A-Agrupación'!$E$15=0,"0",'RESUMIDO-P.II.A-Agrupación'!$E$15)</f>
        <v>0</v>
      </c>
      <c r="AQ7" s="154" t="str">
        <f>IF('RESUMIDO-P.II.B-Agrupación'!$E$17=0,"0",'RESUMIDO-P.II.B-Agrupación'!$E$17)</f>
        <v>0</v>
      </c>
      <c r="AR7" s="154" t="str">
        <f>IF('RESUMIDO-P.I.A-Agrupación'!$E$16=0,"0",'RESUMIDO-P.I.A-Agrupación'!$E$16)</f>
        <v>0</v>
      </c>
      <c r="AS7" s="154" t="str">
        <f>IF('RESUMIDO-P.I.B-Agrupación'!$E$18=0,"0",'RESUMIDO-P.I.B-Agrupación'!$E$18)</f>
        <v>0</v>
      </c>
      <c r="AT7" s="154" t="str">
        <f>IF('RESUMIDO-P.I.C.1-Agrupación'!$E$16=0,"0",'RESUMIDO-P.I.C.1-Agrupación'!$E$16)</f>
        <v>0</v>
      </c>
      <c r="AU7" s="154" t="str">
        <f>IF('RESUMIDO-P.I.C.2-Agrupación'!$E$16=0,"0",'RESUMIDO-P.I.C.2-Agrupación'!$E$16)</f>
        <v>0</v>
      </c>
      <c r="AV7" s="154" t="str">
        <f>IF('RESUMIDO-P.II.A-Agrupación'!$E$16=0,"0",'RESUMIDO-P.II.A-Agrupación'!$E$16)</f>
        <v>0</v>
      </c>
      <c r="AW7" s="154" t="str">
        <f>IF('RESUMIDO-P.II.B-Agrupación'!$E$18=0,"0",'RESUMIDO-P.II.B-Agrupación'!$E$18)</f>
        <v>0</v>
      </c>
      <c r="AX7" s="154">
        <f>'PRESUPUESTO P.I.A-Agrupación'!$G$31</f>
        <v>0</v>
      </c>
      <c r="AY7" s="154">
        <f>'PRESUPUESTO P.I.B-Agrupación'!$G$35</f>
        <v>0</v>
      </c>
      <c r="AZ7" s="154">
        <f>'PRESUPUESTO P.I.C.1-Agrupación'!$G$31</f>
        <v>0</v>
      </c>
      <c r="BA7" s="154">
        <f>'PRESUPUESTO P.I.C.2-Agrupación'!$G$31</f>
        <v>0</v>
      </c>
      <c r="BB7" s="154">
        <f>'PRESUPUESTO P.II.A-Agrupación'!$G$31</f>
        <v>0</v>
      </c>
      <c r="BC7" s="154">
        <f>'PRESUPUESTO P.II.B-Agrupación'!$G$31</f>
        <v>0</v>
      </c>
      <c r="BD7" s="154">
        <f>'PRESUPUESTO P.I.A-Agrupación'!$H$31</f>
        <v>0</v>
      </c>
      <c r="BE7" s="154">
        <f>'PRESUPUESTO P.I.B-Agrupación'!$H$35</f>
        <v>0</v>
      </c>
      <c r="BF7" s="154">
        <f>'PRESUPUESTO P.I.C.1-Agrupación'!$H$31</f>
        <v>0</v>
      </c>
      <c r="BG7" s="154">
        <f>'PRESUPUESTO P.I.C.2-Agrupación'!$H$31</f>
        <v>0</v>
      </c>
      <c r="BH7" s="154">
        <f>'PRESUPUESTO P.II.A-Agrupación'!$H$31</f>
        <v>0</v>
      </c>
      <c r="BI7" s="154">
        <f>'PRESUPUESTO P.II.B-Agrupación'!$H$31</f>
        <v>0</v>
      </c>
      <c r="BJ7" s="154" t="str">
        <f>IF('RESUMIDO-P.I.A-Agrupación'!$E$17=0,"0",'RESUMIDO-P.I.A-Agrupación'!$E$17)</f>
        <v>0</v>
      </c>
      <c r="BK7" s="154" t="str">
        <f>IF('RESUMIDO-P.I.B-Agrupación'!$E$19=0,"0",'RESUMIDO-P.I.B-Agrupación'!$E$19)</f>
        <v>0</v>
      </c>
      <c r="BL7" s="154" t="str">
        <f>IF('RESUMIDO-P.I.C.1-Agrupación'!$E$17=0,"0",'RESUMIDO-P.I.C.1-Agrupación'!$E$17)</f>
        <v>0</v>
      </c>
      <c r="BM7" s="154" t="str">
        <f>IF('RESUMIDO-P.I.C.2-Agrupación'!$E$17=0,"0",'RESUMIDO-P.I.C.2-Agrupación'!$E$17)</f>
        <v>0</v>
      </c>
      <c r="BN7" s="154" t="str">
        <f>IF('RESUMIDO-P.II.A-Agrupación'!$E$17=0,"0",'RESUMIDO-P.II.A-Agrupación'!$E$17)</f>
        <v>0</v>
      </c>
      <c r="BO7" s="154" t="str">
        <f>IF('RESUMIDO-P.II.B-Agrupación'!$E$19=0,"0",'RESUMIDO-P.II.B-Agrupación'!$E$19)</f>
        <v>0</v>
      </c>
      <c r="BP7" s="154" t="str">
        <f>IF('RESUMIDO-P.I.B-Agrupación'!$E$12=0,"0",'RESUMIDO-P.I.B-Agrupación'!$E$12)</f>
        <v>0</v>
      </c>
      <c r="BQ7" s="154" t="str">
        <f>IF('RESUMIDO-P.I.B-Agrupación'!$E$13=0,"0",'RESUMIDO-P.I.B-Agrupación'!$E$13)</f>
        <v>0</v>
      </c>
      <c r="BR7" s="154" t="str">
        <f>IF('RESUMIDO-P.II.B-Agrupación'!$E$12=0,"0",'RESUMIDO-P.II.B-Agrupación'!$E$12)</f>
        <v>0</v>
      </c>
      <c r="BS7" s="154" t="str">
        <f>IF('RESUMIDO-P.II.B-Agrupación'!$E$13=0,"0",'RESUMIDO-P.II.B-Agrupación'!$E$13)</f>
        <v>0</v>
      </c>
    </row>
    <row r="8" spans="1:71" s="52" customFormat="1" x14ac:dyDescent="0.2">
      <c r="A8" s="152" t="str">
        <f>IF(2&lt;=B2,2,"")</f>
        <v/>
      </c>
      <c r="B8" s="156" t="str">
        <f>'DATOS GENERALES'!$E$137&amp;""</f>
        <v/>
      </c>
      <c r="C8" s="156" t="str">
        <f>'DATOS GENERALES'!$E$141&amp;""</f>
        <v/>
      </c>
      <c r="D8" s="157" t="str">
        <f>'DATOS GENERALES'!$E$139&amp;""</f>
        <v/>
      </c>
      <c r="E8" s="157" t="str">
        <f>'DATOS GENERALES'!$E$145&amp;""</f>
        <v/>
      </c>
      <c r="F8" s="157" t="str">
        <f>'DATOS GENERALES'!$K$145&amp;""</f>
        <v/>
      </c>
      <c r="G8" s="157" t="str">
        <f>'DATOS GENERALES'!$E$147&amp;""</f>
        <v/>
      </c>
      <c r="H8" s="157" t="str">
        <f>'DATOS GENERALES'!$K$147&amp;""</f>
        <v/>
      </c>
      <c r="I8" s="157" t="str">
        <f>'DATOS GENERALES'!$E$151&amp;""</f>
        <v/>
      </c>
      <c r="J8" s="157" t="str">
        <f>'DATOS GENERALES'!$E$153&amp;""</f>
        <v/>
      </c>
      <c r="K8" s="157" t="str">
        <f>'DATOS GENERALES'!$I$155&amp;""</f>
        <v/>
      </c>
      <c r="L8" s="157" t="str">
        <f>'DATOS GENERALES'!$J$153&amp;""</f>
        <v/>
      </c>
      <c r="M8" s="157" t="str">
        <f>'DATOS GENERALES'!$E$155&amp;""</f>
        <v/>
      </c>
      <c r="N8" s="153" t="str">
        <f>'DATOS GENERALES'!$M$153&amp;""</f>
        <v/>
      </c>
      <c r="O8" s="153" t="str">
        <f>'DATOS GENERALES'!$M$155&amp;""</f>
        <v/>
      </c>
      <c r="P8" s="153" t="str">
        <f>'DATOS GENERALES'!$E$157&amp;""</f>
        <v/>
      </c>
      <c r="Q8" s="153" t="str">
        <f>'DATOS GENERALES'!$K$157&amp;""</f>
        <v/>
      </c>
      <c r="R8" s="157" t="str">
        <f>'DATOS GENERALES'!$E$161&amp;""</f>
        <v/>
      </c>
      <c r="S8" s="157" t="str">
        <f>'DATOS GENERALES'!$E$165&amp;""</f>
        <v/>
      </c>
      <c r="T8" s="157" t="str">
        <f>'DATOS GENERALES'!$E$163&amp;""</f>
        <v/>
      </c>
      <c r="U8" s="153" t="str">
        <f>'DATOS GENERALES'!$E$167&amp;""</f>
        <v/>
      </c>
      <c r="V8" s="157" t="str">
        <f>'DATOS GENERALES'!$E$171&amp;""</f>
        <v/>
      </c>
      <c r="W8" s="157" t="str">
        <f>'DATOS GENERALES'!$E$178&amp;""</f>
        <v/>
      </c>
      <c r="X8" s="153" t="str">
        <f>'DATOS GENERALES'!$E$173&amp;""</f>
        <v/>
      </c>
      <c r="Y8" s="153" t="str">
        <f>'DATOS GENERALES'!$K$173&amp;""</f>
        <v/>
      </c>
      <c r="Z8" s="154" t="str">
        <f>IF('RESUMIDO-P.I.A-Agrupación'!$F$13=0,"0",'RESUMIDO-P.I.A-Agrupación'!$F$13)</f>
        <v>0</v>
      </c>
      <c r="AA8" s="154" t="str">
        <f>IF('RESUMIDO-P.I.B-Agrupación'!$F$15=0,"0",'RESUMIDO-P.I.B-Agrupación'!$F$15)</f>
        <v>0</v>
      </c>
      <c r="AB8" s="154" t="str">
        <f>IF('RESUMIDO-P.I.C.1-Agrupación'!$F$13=0,"0",'RESUMIDO-P.I.C.1-Agrupación'!$F$13)</f>
        <v>0</v>
      </c>
      <c r="AC8" s="154" t="str">
        <f>IF('RESUMIDO-P.I.C.2-Agrupación'!$F$13=0,"0",'RESUMIDO-P.I.C.2-Agrupación'!$F$13)</f>
        <v>0</v>
      </c>
      <c r="AD8" s="154" t="str">
        <f>IF('RESUMIDO-P.II.A-Agrupación'!$F$13=0,"0",'RESUMIDO-P.II.A-Agrupación'!$F$13)</f>
        <v>0</v>
      </c>
      <c r="AE8" s="158" t="str">
        <f>IF('RESUMIDO-P.II.B-Agrupación'!$F$15=0,"0",'RESUMIDO-P.II.B-Agrupación'!$F$15)</f>
        <v>0</v>
      </c>
      <c r="AF8" s="154" t="str">
        <f>IF('RESUMIDO-P.I.A-Agrupación'!$F$14=0,"0",'RESUMIDO-P.I.A-Agrupación'!$F$14)</f>
        <v>0</v>
      </c>
      <c r="AG8" s="158" t="str">
        <f>IF('RESUMIDO-P.I.B-Agrupación'!$F$16=0,"0",'RESUMIDO-P.I.B-Agrupación'!$F$16)</f>
        <v>0</v>
      </c>
      <c r="AH8" s="158" t="str">
        <f>IF('RESUMIDO-P.I.C.1-Agrupación'!$F$14=0,"0",'RESUMIDO-P.I.C.1-Agrupación'!$F$14)</f>
        <v>0</v>
      </c>
      <c r="AI8" s="158" t="str">
        <f>IF('RESUMIDO-P.I.C.2-Agrupación'!$F$14=0,"0",'RESUMIDO-P.I.C.2-Agrupación'!$F$14)</f>
        <v>0</v>
      </c>
      <c r="AJ8" s="158" t="str">
        <f>IF('RESUMIDO-P.II.A-Agrupación'!$F$14=0,"0",'RESUMIDO-P.II.A-Agrupación'!$F$14)</f>
        <v>0</v>
      </c>
      <c r="AK8" s="158" t="str">
        <f>IF('RESUMIDO-P.II.B-Agrupación'!$F$16=0,"0",'RESUMIDO-P.II.B-Agrupación'!$F$16)</f>
        <v>0</v>
      </c>
      <c r="AL8" s="154" t="str">
        <f>IF('RESUMIDO-P.I.A-Agrupación'!$F$15=0,"0",'RESUMIDO-P.I.A-Agrupación'!$F$15)</f>
        <v>0</v>
      </c>
      <c r="AM8" s="154" t="str">
        <f>IF('RESUMIDO-P.I.B-Agrupación'!$F$17=0,"0",'RESUMIDO-P.I.B-Agrupación'!$F$17)</f>
        <v>0</v>
      </c>
      <c r="AN8" s="158" t="str">
        <f>IF('RESUMIDO-P.I.C.1-Agrupación'!$F$15=0,"0",'RESUMIDO-P.I.C.1-Agrupación'!$F$15)</f>
        <v>0</v>
      </c>
      <c r="AO8" s="154" t="str">
        <f>IF('RESUMIDO-P.I.C.2-Agrupación'!$F$15=0,"0",'RESUMIDO-P.I.C.2-Agrupación'!$F$15)</f>
        <v>0</v>
      </c>
      <c r="AP8" s="154" t="str">
        <f>IF('RESUMIDO-P.II.A-Agrupación'!$F$15=0,"0",'RESUMIDO-P.II.A-Agrupación'!$F$15)</f>
        <v>0</v>
      </c>
      <c r="AQ8" s="154" t="str">
        <f>IF('RESUMIDO-P.II.B-Agrupación'!$F$17=0,"0",'RESUMIDO-P.II.B-Agrupación'!$F$17)</f>
        <v>0</v>
      </c>
      <c r="AR8" s="154" t="str">
        <f>IF('RESUMIDO-P.I.A-Agrupación'!$F$16=0,"0",'RESUMIDO-P.I.A-Agrupación'!$F$16)</f>
        <v>0</v>
      </c>
      <c r="AS8" s="158" t="str">
        <f>IF('RESUMIDO-P.I.B-Agrupación'!$F$18=0,"0",'RESUMIDO-P.I.B-Agrupación'!$F$18)</f>
        <v>0</v>
      </c>
      <c r="AT8" s="158" t="str">
        <f>IF('RESUMIDO-P.I.C.1-Agrupación'!$F$16=0,"0",'RESUMIDO-P.I.C.1-Agrupación'!$F$16)</f>
        <v>0</v>
      </c>
      <c r="AU8" s="154" t="str">
        <f>IF('RESUMIDO-P.I.C.2-Agrupación'!$F$16=0,"0",'RESUMIDO-P.I.C.2-Agrupación'!$F$16)</f>
        <v>0</v>
      </c>
      <c r="AV8" s="154" t="str">
        <f>IF('RESUMIDO-P.II.A-Agrupación'!$F$16=0,"0",'RESUMIDO-P.II.A-Agrupación'!$F$16)</f>
        <v>0</v>
      </c>
      <c r="AW8" s="154" t="str">
        <f>IF('RESUMIDO-P.II.B-Agrupación'!$F$18=0,"0",'RESUMIDO-P.II.B-Agrupación'!$F$18)</f>
        <v>0</v>
      </c>
      <c r="AX8" s="158">
        <f>'PRESUPUESTO P.I.A-Agrupación'!$J$31</f>
        <v>0</v>
      </c>
      <c r="AY8" s="158">
        <f>'PRESUPUESTO P.I.B-Agrupación'!$J$35</f>
        <v>0</v>
      </c>
      <c r="AZ8" s="158">
        <f>'PRESUPUESTO P.I.C.1-Agrupación'!$J$31</f>
        <v>0</v>
      </c>
      <c r="BA8" s="154">
        <f>'PRESUPUESTO P.I.C.2-Agrupación'!$J$31</f>
        <v>0</v>
      </c>
      <c r="BB8" s="154">
        <f>'PRESUPUESTO P.II.A-Agrupación'!$J$31</f>
        <v>0</v>
      </c>
      <c r="BC8" s="154">
        <f>'PRESUPUESTO P.II.B-Agrupación'!$J$31</f>
        <v>0</v>
      </c>
      <c r="BD8" s="154">
        <f>'PRESUPUESTO P.I.A-Agrupación'!$K$31</f>
        <v>0</v>
      </c>
      <c r="BE8" s="154">
        <f>'PRESUPUESTO P.I.B-Agrupación'!$K$35</f>
        <v>0</v>
      </c>
      <c r="BF8" s="154">
        <f>'PRESUPUESTO P.I.C.1-Agrupación'!$K$31</f>
        <v>0</v>
      </c>
      <c r="BG8" s="154">
        <f>'PRESUPUESTO P.I.C.2-Agrupación'!$K$31</f>
        <v>0</v>
      </c>
      <c r="BH8" s="154">
        <f>'PRESUPUESTO P.II.A-Agrupación'!$K$31</f>
        <v>0</v>
      </c>
      <c r="BI8" s="154">
        <f>'PRESUPUESTO P.II.B-Agrupación'!$K$31</f>
        <v>0</v>
      </c>
      <c r="BJ8" s="154" t="str">
        <f>IF('RESUMIDO-P.I.A-Agrupación'!$F$17=0,"0",'RESUMIDO-P.I.A-Agrupación'!$F$17)</f>
        <v>0</v>
      </c>
      <c r="BK8" s="154" t="str">
        <f>IF('RESUMIDO-P.I.B-Agrupación'!$F$19=0,"0",'RESUMIDO-P.I.B-Agrupación'!$F$19)</f>
        <v>0</v>
      </c>
      <c r="BL8" s="158" t="str">
        <f>IF('RESUMIDO-P.I.C.1-Agrupación'!$F$17=0,"0",'RESUMIDO-P.I.C.1-Agrupación'!$F$17)</f>
        <v>0</v>
      </c>
      <c r="BM8" s="158" t="str">
        <f>IF('RESUMIDO-P.I.C.2-Agrupación'!$F$17=0,"0",'RESUMIDO-P.I.C.2-Agrupación'!$F$17)</f>
        <v>0</v>
      </c>
      <c r="BN8" s="158" t="str">
        <f>IF('RESUMIDO-P.II.A-Agrupación'!$F$17=0,"0",'RESUMIDO-P.II.A-Agrupación'!$F$17)</f>
        <v>0</v>
      </c>
      <c r="BO8" s="158" t="str">
        <f>IF('RESUMIDO-P.II.B-Agrupación'!$F$19=0,"0",'RESUMIDO-P.II.B-Agrupación'!$F$19)</f>
        <v>0</v>
      </c>
      <c r="BP8" s="158" t="str">
        <f>IF('RESUMIDO-P.I.B-Agrupación'!$F$12=0,"0",'RESUMIDO-P.I.B-Agrupación'!$F$12)</f>
        <v>0</v>
      </c>
      <c r="BQ8" s="158" t="str">
        <f>IF('RESUMIDO-P.I.B-Agrupación'!$F$13=0,"0",'RESUMIDO-P.I.B-Agrupación'!$F$13)</f>
        <v>0</v>
      </c>
      <c r="BR8" s="154" t="str">
        <f>IF('RESUMIDO-P.II.B-Agrupación'!$F$12=0,"0",'RESUMIDO-P.II.B-Agrupación'!$F$12)</f>
        <v>0</v>
      </c>
      <c r="BS8" s="154" t="str">
        <f>IF('RESUMIDO-P.II.B-Agrupación'!$F$13=0,"0",'RESUMIDO-P.II.B-Agrupación'!$F$13)</f>
        <v>0</v>
      </c>
    </row>
    <row r="9" spans="1:71" s="52" customFormat="1" x14ac:dyDescent="0.2">
      <c r="A9" s="152" t="str">
        <f>IF(3&lt;=B2,3,"")</f>
        <v/>
      </c>
      <c r="B9" s="155" t="str">
        <f>'DATOS GENERALES'!$E$182&amp;""</f>
        <v/>
      </c>
      <c r="C9" s="155" t="str">
        <f>'DATOS GENERALES'!$E$186&amp;""</f>
        <v/>
      </c>
      <c r="D9" s="153" t="str">
        <f>'DATOS GENERALES'!$E$184&amp;""</f>
        <v/>
      </c>
      <c r="E9" s="153" t="str">
        <f>'DATOS GENERALES'!$E$190&amp;""</f>
        <v/>
      </c>
      <c r="F9" s="153" t="str">
        <f>'DATOS GENERALES'!$K$190&amp;""</f>
        <v/>
      </c>
      <c r="G9" s="153" t="str">
        <f>'DATOS GENERALES'!$E$192&amp;""</f>
        <v/>
      </c>
      <c r="H9" s="153" t="str">
        <f>'DATOS GENERALES'!$K$192&amp;""</f>
        <v/>
      </c>
      <c r="I9" s="153" t="str">
        <f>'DATOS GENERALES'!$E$196&amp;""</f>
        <v/>
      </c>
      <c r="J9" s="153" t="str">
        <f>'DATOS GENERALES'!$E$198&amp;""</f>
        <v/>
      </c>
      <c r="K9" s="153" t="str">
        <f>'DATOS GENERALES'!$I$200&amp;""</f>
        <v/>
      </c>
      <c r="L9" s="153" t="str">
        <f>'DATOS GENERALES'!$J$198&amp;""</f>
        <v/>
      </c>
      <c r="M9" s="153" t="str">
        <f>'DATOS GENERALES'!$E$200&amp;""</f>
        <v/>
      </c>
      <c r="N9" s="153" t="str">
        <f>'DATOS GENERALES'!$M$198&amp;""</f>
        <v/>
      </c>
      <c r="O9" s="153" t="str">
        <f>'DATOS GENERALES'!$M$200&amp;""</f>
        <v/>
      </c>
      <c r="P9" s="153" t="str">
        <f>'DATOS GENERALES'!$E$202&amp;""</f>
        <v/>
      </c>
      <c r="Q9" s="153" t="str">
        <f>'DATOS GENERALES'!$K$202&amp;""</f>
        <v/>
      </c>
      <c r="R9" s="153" t="str">
        <f>'DATOS GENERALES'!$E$206&amp;""</f>
        <v/>
      </c>
      <c r="S9" s="153" t="str">
        <f>'DATOS GENERALES'!$E$210&amp;""</f>
        <v/>
      </c>
      <c r="T9" s="153" t="str">
        <f>'DATOS GENERALES'!$E$208&amp;""</f>
        <v/>
      </c>
      <c r="U9" s="153" t="str">
        <f>'DATOS GENERALES'!$E$212&amp;""</f>
        <v/>
      </c>
      <c r="V9" s="153" t="str">
        <f>'DATOS GENERALES'!$E$216&amp;""</f>
        <v/>
      </c>
      <c r="W9" s="153" t="str">
        <f>'DATOS GENERALES'!$E$223&amp;""</f>
        <v/>
      </c>
      <c r="X9" s="153" t="str">
        <f>'DATOS GENERALES'!$E$218&amp;""</f>
        <v/>
      </c>
      <c r="Y9" s="153" t="str">
        <f>'DATOS GENERALES'!$K$218&amp;""</f>
        <v/>
      </c>
      <c r="Z9" s="154" t="str">
        <f>IF('RESUMIDO-P.I.A-Agrupación'!$G$13=0,"0",'RESUMIDO-P.I.A-Agrupación'!$G$13)</f>
        <v>0</v>
      </c>
      <c r="AA9" s="154" t="str">
        <f>IF('RESUMIDO-P.I.B-Agrupación'!$G$15=0,"0",'RESUMIDO-P.I.B-Agrupación'!$G$15)</f>
        <v>0</v>
      </c>
      <c r="AB9" s="154" t="str">
        <f>IF('RESUMIDO-P.I.C.1-Agrupación'!$G$13=0,"0",'RESUMIDO-P.I.C.1-Agrupación'!$G$13)</f>
        <v>0</v>
      </c>
      <c r="AC9" s="154" t="str">
        <f>IF('RESUMIDO-P.I.C.2-Agrupación'!$G$13=0,"0",'RESUMIDO-P.I.C.2-Agrupación'!$G$13)</f>
        <v>0</v>
      </c>
      <c r="AD9" s="154" t="str">
        <f>IF('RESUMIDO-P.II.A-Agrupación'!$G$13=0,"0",'RESUMIDO-P.II.A-Agrupación'!$G$13)</f>
        <v>0</v>
      </c>
      <c r="AE9" s="154" t="str">
        <f>IF('RESUMIDO-P.II.B-Agrupación'!$G$15=0,"0",'RESUMIDO-P.II.B-Agrupación'!$G$15)</f>
        <v>0</v>
      </c>
      <c r="AF9" s="154" t="str">
        <f>IF('RESUMIDO-P.I.A-Agrupación'!$G$14=0,"0",'RESUMIDO-P.I.A-Agrupación'!$G$14)</f>
        <v>0</v>
      </c>
      <c r="AG9" s="154" t="str">
        <f>IF('RESUMIDO-P.I.B-Agrupación'!$G$16=0,"0",'RESUMIDO-P.I.B-Agrupación'!$G$16)</f>
        <v>0</v>
      </c>
      <c r="AH9" s="154" t="str">
        <f>IF('RESUMIDO-P.I.C.1-Agrupación'!$G$14=0,"0",'RESUMIDO-P.I.C.1-Agrupación'!$G$14)</f>
        <v>0</v>
      </c>
      <c r="AI9" s="154" t="str">
        <f>IF('RESUMIDO-P.I.C.2-Agrupación'!$G$14=0,"0",'RESUMIDO-P.I.C.2-Agrupación'!$G$14)</f>
        <v>0</v>
      </c>
      <c r="AJ9" s="154" t="str">
        <f>IF('RESUMIDO-P.II.A-Agrupación'!$G$14=0,"0",'RESUMIDO-P.II.A-Agrupación'!$G$14)</f>
        <v>0</v>
      </c>
      <c r="AK9" s="154" t="str">
        <f>IF('RESUMIDO-P.II.B-Agrupación'!$G$16=0,"0",'RESUMIDO-P.II.B-Agrupación'!$G$16)</f>
        <v>0</v>
      </c>
      <c r="AL9" s="154" t="str">
        <f>IF('RESUMIDO-P.I.A-Agrupación'!$G$15=0,"0",'RESUMIDO-P.I.A-Agrupación'!$G$15)</f>
        <v>0</v>
      </c>
      <c r="AM9" s="154" t="str">
        <f>IF('RESUMIDO-P.I.B-Agrupación'!$G$17=0,"0",'RESUMIDO-P.I.B-Agrupación'!$G$17)</f>
        <v>0</v>
      </c>
      <c r="AN9" s="154" t="str">
        <f>IF('RESUMIDO-P.I.C.1-Agrupación'!$G$15=0,"0",'RESUMIDO-P.I.C.1-Agrupación'!$G$15)</f>
        <v>0</v>
      </c>
      <c r="AO9" s="154" t="str">
        <f>IF('RESUMIDO-P.I.C.2-Agrupación'!$G$15=0,"0",'RESUMIDO-P.I.C.2-Agrupación'!$G$15)</f>
        <v>0</v>
      </c>
      <c r="AP9" s="154" t="str">
        <f>IF('RESUMIDO-P.II.A-Agrupación'!$G$15=0,"0",'RESUMIDO-P.II.A-Agrupación'!$G$15)</f>
        <v>0</v>
      </c>
      <c r="AQ9" s="154" t="str">
        <f>IF('RESUMIDO-P.II.B-Agrupación'!$G$17=0,"0",'RESUMIDO-P.II.B-Agrupación'!$G$17)</f>
        <v>0</v>
      </c>
      <c r="AR9" s="154" t="str">
        <f>IF('RESUMIDO-P.I.A-Agrupación'!$G$16=0,"0",'RESUMIDO-P.I.A-Agrupación'!$G$16)</f>
        <v>0</v>
      </c>
      <c r="AS9" s="154" t="str">
        <f>IF('RESUMIDO-P.I.B-Agrupación'!$G$18=0,"0",'RESUMIDO-P.I.B-Agrupación'!$G$18)</f>
        <v>0</v>
      </c>
      <c r="AT9" s="154" t="str">
        <f>IF('RESUMIDO-P.I.C.1-Agrupación'!$G$16=0,"0",'RESUMIDO-P.I.C.1-Agrupación'!$G$16)</f>
        <v>0</v>
      </c>
      <c r="AU9" s="154" t="str">
        <f>IF('RESUMIDO-P.I.C.2-Agrupación'!$G$16=0,"0",'RESUMIDO-P.I.C.2-Agrupación'!$G$16)</f>
        <v>0</v>
      </c>
      <c r="AV9" s="154" t="str">
        <f>IF('RESUMIDO-P.II.A-Agrupación'!$G$16=0,"0",'RESUMIDO-P.II.A-Agrupación'!$G$16)</f>
        <v>0</v>
      </c>
      <c r="AW9" s="154" t="str">
        <f>IF('RESUMIDO-P.II.B-Agrupación'!$G$18=0,"0",'RESUMIDO-P.II.B-Agrupación'!$G$18)</f>
        <v>0</v>
      </c>
      <c r="AX9" s="154">
        <f>'PRESUPUESTO P.I.A-Agrupación'!$M$31</f>
        <v>0</v>
      </c>
      <c r="AY9" s="154">
        <f>'PRESUPUESTO P.I.B-Agrupación'!$M$35</f>
        <v>0</v>
      </c>
      <c r="AZ9" s="154">
        <f>'PRESUPUESTO P.I.C.1-Agrupación'!$M$31</f>
        <v>0</v>
      </c>
      <c r="BA9" s="154">
        <f>'PRESUPUESTO P.I.C.2-Agrupación'!$M$31</f>
        <v>0</v>
      </c>
      <c r="BB9" s="154">
        <f>'PRESUPUESTO P.II.A-Agrupación'!$M$31</f>
        <v>0</v>
      </c>
      <c r="BC9" s="154">
        <f>'PRESUPUESTO P.II.B-Agrupación'!$M$31</f>
        <v>0</v>
      </c>
      <c r="BD9" s="154">
        <f>'PRESUPUESTO P.I.A-Agrupación'!$N$31</f>
        <v>0</v>
      </c>
      <c r="BE9" s="154">
        <f>'PRESUPUESTO P.I.B-Agrupación'!$N$35</f>
        <v>0</v>
      </c>
      <c r="BF9" s="154">
        <f>'PRESUPUESTO P.I.C.1-Agrupación'!$N$31</f>
        <v>0</v>
      </c>
      <c r="BG9" s="154">
        <f>'PRESUPUESTO P.I.C.2-Agrupación'!$N$31</f>
        <v>0</v>
      </c>
      <c r="BH9" s="154">
        <f>'PRESUPUESTO P.II.A-Agrupación'!$N$31</f>
        <v>0</v>
      </c>
      <c r="BI9" s="154">
        <f>'PRESUPUESTO P.II.B-Agrupación'!$N$31</f>
        <v>0</v>
      </c>
      <c r="BJ9" s="154" t="str">
        <f>IF('RESUMIDO-P.I.A-Agrupación'!$G$17=0,"0",'RESUMIDO-P.I.A-Agrupación'!$G$17)</f>
        <v>0</v>
      </c>
      <c r="BK9" s="154" t="str">
        <f>IF('RESUMIDO-P.I.B-Agrupación'!$G$19=0,"0",'RESUMIDO-P.I.B-Agrupación'!$G$19)</f>
        <v>0</v>
      </c>
      <c r="BL9" s="154" t="str">
        <f>IF('RESUMIDO-P.I.C.1-Agrupación'!$G$17=0,"0",'RESUMIDO-P.I.C.1-Agrupación'!$G$17)</f>
        <v>0</v>
      </c>
      <c r="BM9" s="154" t="str">
        <f>IF('RESUMIDO-P.I.C.2-Agrupación'!$G$17=0,"0",'RESUMIDO-P.I.C.2-Agrupación'!$G$17)</f>
        <v>0</v>
      </c>
      <c r="BN9" s="154" t="str">
        <f>IF('RESUMIDO-P.II.A-Agrupación'!$G$17=0,"0",'RESUMIDO-P.II.A-Agrupación'!$G$17)</f>
        <v>0</v>
      </c>
      <c r="BO9" s="154" t="str">
        <f>IF('RESUMIDO-P.II.B-Agrupación'!$G$19=0,"0",'RESUMIDO-P.II.B-Agrupación'!$G$19)</f>
        <v>0</v>
      </c>
      <c r="BP9" s="154" t="str">
        <f>IF('RESUMIDO-P.I.B-Agrupación'!$G$12=0,"0",'RESUMIDO-P.I.B-Agrupación'!$G$12)</f>
        <v>0</v>
      </c>
      <c r="BQ9" s="154" t="str">
        <f>IF('RESUMIDO-P.I.B-Agrupación'!$G$13=0,"0",'RESUMIDO-P.I.B-Agrupación'!$G$13)</f>
        <v>0</v>
      </c>
      <c r="BR9" s="154" t="str">
        <f>IF('RESUMIDO-P.II.B-Agrupación'!$G$12=0,"0",'RESUMIDO-P.II.B-Agrupación'!$G$12)</f>
        <v>0</v>
      </c>
      <c r="BS9" s="154" t="str">
        <f>IF('RESUMIDO-P.II.B-Agrupación'!$G$13=0,"0",'RESUMIDO-P.II.B-Agrupación'!$G$13)</f>
        <v>0</v>
      </c>
    </row>
    <row r="10" spans="1:71" s="52" customFormat="1" x14ac:dyDescent="0.2">
      <c r="A10" s="152" t="str">
        <f>IF(4&lt;=B2,4,"")</f>
        <v/>
      </c>
      <c r="B10" s="156" t="str">
        <f>'DATOS GENERALES'!$E$227&amp;""</f>
        <v/>
      </c>
      <c r="C10" s="156" t="str">
        <f>'DATOS GENERALES'!$E$231&amp;""</f>
        <v/>
      </c>
      <c r="D10" s="157" t="str">
        <f>'DATOS GENERALES'!$E$229&amp;""</f>
        <v/>
      </c>
      <c r="E10" s="157" t="str">
        <f>'DATOS GENERALES'!$E$235&amp;""</f>
        <v/>
      </c>
      <c r="F10" s="157" t="str">
        <f>'DATOS GENERALES'!$K$235&amp;""</f>
        <v/>
      </c>
      <c r="G10" s="157" t="str">
        <f>'DATOS GENERALES'!$E$237&amp;""</f>
        <v/>
      </c>
      <c r="H10" s="157" t="str">
        <f>'DATOS GENERALES'!$K$237&amp;""</f>
        <v/>
      </c>
      <c r="I10" s="157" t="str">
        <f>'DATOS GENERALES'!$E$241&amp;""</f>
        <v/>
      </c>
      <c r="J10" s="157" t="str">
        <f>'DATOS GENERALES'!$E$243&amp;""</f>
        <v/>
      </c>
      <c r="K10" s="157" t="str">
        <f>'DATOS GENERALES'!$I$245&amp;""</f>
        <v/>
      </c>
      <c r="L10" s="157" t="str">
        <f>'DATOS GENERALES'!$J$243&amp;""</f>
        <v/>
      </c>
      <c r="M10" s="157" t="str">
        <f>'DATOS GENERALES'!$E$245&amp;""</f>
        <v/>
      </c>
      <c r="N10" s="153" t="str">
        <f>'DATOS GENERALES'!$M$243&amp;""</f>
        <v/>
      </c>
      <c r="O10" s="153" t="str">
        <f>'DATOS GENERALES'!$M$245&amp;""</f>
        <v/>
      </c>
      <c r="P10" s="153" t="str">
        <f>'DATOS GENERALES'!$E$247&amp;""</f>
        <v/>
      </c>
      <c r="Q10" s="153" t="str">
        <f>'DATOS GENERALES'!$K$247&amp;""</f>
        <v/>
      </c>
      <c r="R10" s="157" t="str">
        <f>'DATOS GENERALES'!$E$251&amp;""</f>
        <v/>
      </c>
      <c r="S10" s="157" t="str">
        <f>'DATOS GENERALES'!$E$255&amp;""</f>
        <v/>
      </c>
      <c r="T10" s="157" t="str">
        <f>'DATOS GENERALES'!$E$253&amp;""</f>
        <v/>
      </c>
      <c r="U10" s="153" t="str">
        <f>'DATOS GENERALES'!$E$257&amp;""</f>
        <v/>
      </c>
      <c r="V10" s="157" t="str">
        <f>'DATOS GENERALES'!$E$261&amp;""</f>
        <v/>
      </c>
      <c r="W10" s="157" t="str">
        <f>'DATOS GENERALES'!$E$268&amp;""</f>
        <v/>
      </c>
      <c r="X10" s="153" t="str">
        <f>'DATOS GENERALES'!$E$263&amp;""</f>
        <v/>
      </c>
      <c r="Y10" s="153" t="str">
        <f>'DATOS GENERALES'!$K$263&amp;""</f>
        <v/>
      </c>
      <c r="Z10" s="154" t="str">
        <f>IF('RESUMIDO-P.I.A-Agrupación'!$H$16=0,"0",'RESUMIDO-P.I.A-Agrupación'!$H$13)</f>
        <v>0</v>
      </c>
      <c r="AA10" s="154" t="str">
        <f>IF('RESUMIDO-P.I.B-Agrupación'!$H$15=0,"0",'RESUMIDO-P.I.B-Agrupación'!$H$15)</f>
        <v>0</v>
      </c>
      <c r="AB10" s="154" t="str">
        <f>IF('RESUMIDO-P.I.C.1-Agrupación'!$H$13=0,"0",'RESUMIDO-P.I.C.1-Agrupación'!$H$13)</f>
        <v>0</v>
      </c>
      <c r="AC10" s="154" t="str">
        <f>IF('RESUMIDO-P.I.C.2-Agrupación'!$H$13=0,"0",'RESUMIDO-P.I.C.2-Agrupación'!$H$13)</f>
        <v>0</v>
      </c>
      <c r="AD10" s="154" t="str">
        <f>IF('RESUMIDO-P.II.A-Agrupación'!$H$13=0,"0",'RESUMIDO-P.II.A-Agrupación'!$H$13)</f>
        <v>0</v>
      </c>
      <c r="AE10" s="158" t="str">
        <f>IF('RESUMIDO-P.II.B-Agrupación'!$H$15=0,"0",'RESUMIDO-P.II.B-Agrupación'!$H$15)</f>
        <v>0</v>
      </c>
      <c r="AF10" s="154" t="str">
        <f>IF('RESUMIDO-P.I.A-Agrupación'!$H$14=0,"0",'RESUMIDO-P.I.A-Agrupación'!$H$14)</f>
        <v>0</v>
      </c>
      <c r="AG10" s="158" t="str">
        <f>IF('RESUMIDO-P.I.B-Agrupación'!$H$16=0,"0",'RESUMIDO-P.I.B-Agrupación'!$H$16)</f>
        <v>0</v>
      </c>
      <c r="AH10" s="158" t="str">
        <f>IF('RESUMIDO-P.I.C.1-Agrupación'!$H$14=0,"0",'RESUMIDO-P.I.C.1-Agrupación'!$H$14)</f>
        <v>0</v>
      </c>
      <c r="AI10" s="158" t="str">
        <f>IF('RESUMIDO-P.I.C.2-Agrupación'!$H$14=0,"0",'RESUMIDO-P.I.C.2-Agrupación'!$H$14)</f>
        <v>0</v>
      </c>
      <c r="AJ10" s="158" t="str">
        <f>IF('RESUMIDO-P.II.A-Agrupación'!$H$14=0,"0",'RESUMIDO-P.II.A-Agrupación'!$H$14)</f>
        <v>0</v>
      </c>
      <c r="AK10" s="158" t="str">
        <f>IF('RESUMIDO-P.II.B-Agrupación'!$H$16=0,"0",'RESUMIDO-P.II.B-Agrupación'!$H$16)</f>
        <v>0</v>
      </c>
      <c r="AL10" s="154" t="str">
        <f>IF('RESUMIDO-P.I.A-Agrupación'!$H$15=0,"0",'RESUMIDO-P.I.A-Agrupación'!$H$15)</f>
        <v>0</v>
      </c>
      <c r="AM10" s="154" t="str">
        <f>IF('RESUMIDO-P.I.B-Agrupación'!$H$17=0,"0",'RESUMIDO-P.I.B-Agrupación'!$H$17)</f>
        <v>0</v>
      </c>
      <c r="AN10" s="158" t="str">
        <f>IF('RESUMIDO-P.I.C.1-Agrupación'!$H$15=0,"0",'RESUMIDO-P.I.C.1-Agrupación'!$H$15)</f>
        <v>0</v>
      </c>
      <c r="AO10" s="154" t="str">
        <f>IF('RESUMIDO-P.I.C.2-Agrupación'!$H$15=0,"0",'RESUMIDO-P.I.C.2-Agrupación'!$H$15)</f>
        <v>0</v>
      </c>
      <c r="AP10" s="154" t="str">
        <f>IF('RESUMIDO-P.II.A-Agrupación'!$H$15=0,"0",'RESUMIDO-P.II.A-Agrupación'!$H$15)</f>
        <v>0</v>
      </c>
      <c r="AQ10" s="154" t="str">
        <f>IF('RESUMIDO-P.II.B-Agrupación'!$H$17=0,"0",'RESUMIDO-P.II.B-Agrupación'!$H$17)</f>
        <v>0</v>
      </c>
      <c r="AR10" s="154" t="str">
        <f>IF('RESUMIDO-P.I.A-Agrupación'!$H$16=0,"0",'RESUMIDO-P.I.A-Agrupación'!$H$16)</f>
        <v>0</v>
      </c>
      <c r="AS10" s="158" t="str">
        <f>IF('RESUMIDO-P.I.B-Agrupación'!$H$18=0,"0",'RESUMIDO-P.I.B-Agrupación'!$H$18)</f>
        <v>0</v>
      </c>
      <c r="AT10" s="158" t="str">
        <f>IF('RESUMIDO-P.I.C.1-Agrupación'!$H$16=0,"0",'RESUMIDO-P.I.C.1-Agrupación'!$H$16)</f>
        <v>0</v>
      </c>
      <c r="AU10" s="154" t="str">
        <f>IF('RESUMIDO-P.I.C.2-Agrupación'!$H$16=0,"0",'RESUMIDO-P.I.C.2-Agrupación'!$H$16)</f>
        <v>0</v>
      </c>
      <c r="AV10" s="154" t="str">
        <f>IF('RESUMIDO-P.II.A-Agrupación'!$H$16=0,"0",'RESUMIDO-P.II.A-Agrupación'!$H$16)</f>
        <v>0</v>
      </c>
      <c r="AW10" s="154" t="str">
        <f>IF('RESUMIDO-P.II.B-Agrupación'!$H$18=0,"0",'RESUMIDO-P.II.B-Agrupación'!$H$18)</f>
        <v>0</v>
      </c>
      <c r="AX10" s="158">
        <f>'PRESUPUESTO P.I.A-Agrupación'!$P$31</f>
        <v>0</v>
      </c>
      <c r="AY10" s="158">
        <f>'PRESUPUESTO P.I.B-Agrupación'!$P$35</f>
        <v>0</v>
      </c>
      <c r="AZ10" s="158">
        <f>'PRESUPUESTO P.I.C.1-Agrupación'!$P$31</f>
        <v>0</v>
      </c>
      <c r="BA10" s="154">
        <f>'PRESUPUESTO P.I.C.2-Agrupación'!$P$31</f>
        <v>0</v>
      </c>
      <c r="BB10" s="154">
        <f>'PRESUPUESTO P.II.A-Agrupación'!$P$31</f>
        <v>0</v>
      </c>
      <c r="BC10" s="154">
        <f>'PRESUPUESTO P.II.B-Agrupación'!$P$31</f>
        <v>0</v>
      </c>
      <c r="BD10" s="154">
        <f>'PRESUPUESTO P.I.A-Agrupación'!$Q$31</f>
        <v>0</v>
      </c>
      <c r="BE10" s="154">
        <f>'PRESUPUESTO P.I.B-Agrupación'!$Q$35</f>
        <v>0</v>
      </c>
      <c r="BF10" s="154">
        <f>'PRESUPUESTO P.I.C.1-Agrupación'!$Q$31</f>
        <v>0</v>
      </c>
      <c r="BG10" s="154">
        <f>'PRESUPUESTO P.I.C.2-Agrupación'!$Q$31</f>
        <v>0</v>
      </c>
      <c r="BH10" s="154">
        <f>'PRESUPUESTO P.II.A-Agrupación'!$Q$31</f>
        <v>0</v>
      </c>
      <c r="BI10" s="154">
        <f>'PRESUPUESTO P.II.B-Agrupación'!$Q$31</f>
        <v>0</v>
      </c>
      <c r="BJ10" s="154" t="str">
        <f>IF('RESUMIDO-P.I.A-Agrupación'!$H$17=0,"0",'RESUMIDO-P.I.A-Agrupación'!$H$17)</f>
        <v>0</v>
      </c>
      <c r="BK10" s="154" t="str">
        <f>IF('RESUMIDO-P.I.B-Agrupación'!$H$19=0,"0",'RESUMIDO-P.I.B-Agrupación'!$H$19)</f>
        <v>0</v>
      </c>
      <c r="BL10" s="158" t="str">
        <f>IF('RESUMIDO-P.I.C.1-Agrupación'!$H$17=0,"0",'RESUMIDO-P.I.C.1-Agrupación'!$H$17)</f>
        <v>0</v>
      </c>
      <c r="BM10" s="158" t="str">
        <f>IF('RESUMIDO-P.I.C.2-Agrupación'!$H$17=0,"0",'RESUMIDO-P.I.C.2-Agrupación'!$H$17)</f>
        <v>0</v>
      </c>
      <c r="BN10" s="158" t="str">
        <f>IF('RESUMIDO-P.II.A-Agrupación'!$H$17=0,"0",'RESUMIDO-P.II.A-Agrupación'!$H$17)</f>
        <v>0</v>
      </c>
      <c r="BO10" s="158" t="str">
        <f>IF('RESUMIDO-P.II.B-Agrupación'!$H$19=0,"0",'RESUMIDO-P.II.B-Agrupación'!$H$19)</f>
        <v>0</v>
      </c>
      <c r="BP10" s="154" t="str">
        <f>IF('RESUMIDO-P.I.B-Agrupación'!$H$12=0,"0",'RESUMIDO-P.I.B-Agrupación'!$H$12)</f>
        <v>0</v>
      </c>
      <c r="BQ10" s="154" t="str">
        <f>IF('RESUMIDO-P.I.B-Agrupación'!$H$13=0,"0",'RESUMIDO-P.I.B-Agrupación'!$H$13)</f>
        <v>0</v>
      </c>
      <c r="BR10" s="154" t="str">
        <f>IF('RESUMIDO-P.II.B-Agrupación'!$H$12=0,"0",'RESUMIDO-P.II.B-Agrupación'!$H$12)</f>
        <v>0</v>
      </c>
      <c r="BS10" s="154" t="str">
        <f>IF('RESUMIDO-P.II.B-Agrupación'!$H$13=0,"0",'RESUMIDO-P.II.B-Agrupación'!$H$13)</f>
        <v>0</v>
      </c>
    </row>
    <row r="11" spans="1:71" s="52" customFormat="1" x14ac:dyDescent="0.2">
      <c r="A11" s="307" t="str">
        <f>IF(5&lt;=B2,5,"")</f>
        <v/>
      </c>
      <c r="B11" s="302" t="str">
        <f>'DATOS GENERALES'!$E$272&amp;""</f>
        <v/>
      </c>
      <c r="C11" s="302" t="str">
        <f>'DATOS GENERALES'!$E$276&amp;""</f>
        <v/>
      </c>
      <c r="D11" s="303" t="str">
        <f>'DATOS GENERALES'!$E$274&amp;""</f>
        <v/>
      </c>
      <c r="E11" s="303" t="str">
        <f>'DATOS GENERALES'!$E$280&amp;""</f>
        <v/>
      </c>
      <c r="F11" s="303" t="str">
        <f>'DATOS GENERALES'!$K$280&amp;""</f>
        <v/>
      </c>
      <c r="G11" s="303" t="str">
        <f>'DATOS GENERALES'!$E$282&amp;""</f>
        <v/>
      </c>
      <c r="H11" s="303" t="str">
        <f>'DATOS GENERALES'!$K$282&amp;""</f>
        <v/>
      </c>
      <c r="I11" s="303" t="str">
        <f>'DATOS GENERALES'!$E$286&amp;""</f>
        <v/>
      </c>
      <c r="J11" s="303" t="str">
        <f>'DATOS GENERALES'!$E$288&amp;""</f>
        <v/>
      </c>
      <c r="K11" s="303" t="str">
        <f>'DATOS GENERALES'!$I$290&amp;""</f>
        <v/>
      </c>
      <c r="L11" s="303" t="str">
        <f>'DATOS GENERALES'!$J$288&amp;""</f>
        <v/>
      </c>
      <c r="M11" s="303" t="str">
        <f>'DATOS GENERALES'!$E$290&amp;""</f>
        <v/>
      </c>
      <c r="N11" s="303" t="str">
        <f>'DATOS GENERALES'!$M$288&amp;""</f>
        <v/>
      </c>
      <c r="O11" s="303" t="str">
        <f>'DATOS GENERALES'!$M$290&amp;""</f>
        <v/>
      </c>
      <c r="P11" s="303" t="str">
        <f>'DATOS GENERALES'!$E$292&amp;""</f>
        <v/>
      </c>
      <c r="Q11" s="303" t="str">
        <f>'DATOS GENERALES'!$K$292&amp;""</f>
        <v/>
      </c>
      <c r="R11" s="303" t="str">
        <f>'DATOS GENERALES'!$E$296&amp;""</f>
        <v/>
      </c>
      <c r="S11" s="303" t="str">
        <f>'DATOS GENERALES'!$E$300&amp;""</f>
        <v/>
      </c>
      <c r="T11" s="303" t="str">
        <f>'DATOS GENERALES'!$E$298&amp;""</f>
        <v/>
      </c>
      <c r="U11" s="303" t="str">
        <f>'DATOS GENERALES'!$E$302&amp;""</f>
        <v/>
      </c>
      <c r="V11" s="303" t="str">
        <f>'DATOS GENERALES'!$E$306&amp;""</f>
        <v/>
      </c>
      <c r="W11" s="303" t="str">
        <f>'DATOS GENERALES'!$E$313&amp;""</f>
        <v/>
      </c>
      <c r="X11" s="303" t="str">
        <f>'DATOS GENERALES'!$E$308&amp;""</f>
        <v/>
      </c>
      <c r="Y11" s="303" t="str">
        <f>'DATOS GENERALES'!$K$308&amp;""</f>
        <v/>
      </c>
      <c r="Z11" s="304" t="str">
        <f>IF('RESUMIDO-P.I.A-Agrupación'!$I$13=0,"0",'RESUMIDO-P.I.A-Agrupación'!$I$13)</f>
        <v>0</v>
      </c>
      <c r="AA11" s="304" t="str">
        <f>IF('RESUMIDO-P.I.B-Agrupación'!$I$15=0,"0",'RESUMIDO-P.I.B-Agrupación'!$I$15)</f>
        <v>0</v>
      </c>
      <c r="AB11" s="304" t="str">
        <f>IF('RESUMIDO-P.I.C.1-Agrupación'!$I$13=0,"0",'RESUMIDO-P.I.C.1-Agrupación'!$I$13)</f>
        <v>0</v>
      </c>
      <c r="AC11" s="304" t="str">
        <f>IF('RESUMIDO-P.I.C.2-Agrupación'!$I$13=0,"0",'RESUMIDO-P.I.C.2-Agrupación'!$I$13)</f>
        <v>0</v>
      </c>
      <c r="AD11" s="304" t="str">
        <f>IF('RESUMIDO-P.II.A-Agrupación'!$I$13=0,"0",'RESUMIDO-P.II.A-Agrupación'!$I$13)</f>
        <v>0</v>
      </c>
      <c r="AE11" s="304" t="str">
        <f>IF('RESUMIDO-P.II.B-Agrupación'!$I$15=0,"0",'RESUMIDO-P.II.B-Agrupación'!$I$15)</f>
        <v>0</v>
      </c>
      <c r="AF11" s="304" t="str">
        <f>IF('RESUMIDO-P.I.A-Agrupación'!$I$14=0,"0",'RESUMIDO-P.I.A-Agrupación'!$I$14)</f>
        <v>0</v>
      </c>
      <c r="AG11" s="304" t="str">
        <f>IF('RESUMIDO-P.I.B-Agrupación'!$I$16=0,"0",'RESUMIDO-P.I.B-Agrupación'!$I$16)</f>
        <v>0</v>
      </c>
      <c r="AH11" s="304" t="str">
        <f>IF('RESUMIDO-P.I.C.1-Agrupación'!$I$14=0,"0",'RESUMIDO-P.I.C.1-Agrupación'!$I$14)</f>
        <v>0</v>
      </c>
      <c r="AI11" s="304" t="str">
        <f>IF('RESUMIDO-P.I.C.2-Agrupación'!$I$14=0,"0",'RESUMIDO-P.I.C.2-Agrupación'!$I$14)</f>
        <v>0</v>
      </c>
      <c r="AJ11" s="304" t="str">
        <f>IF('RESUMIDO-P.II.A-Agrupación'!$I$14=0,"0",'RESUMIDO-P.II.A-Agrupación'!$I$14)</f>
        <v>0</v>
      </c>
      <c r="AK11" s="304" t="str">
        <f>IF('RESUMIDO-P.II.B-Agrupación'!$I$16=0,"0",'RESUMIDO-P.II.B-Agrupación'!$I$16)</f>
        <v>0</v>
      </c>
      <c r="AL11" s="304" t="str">
        <f>IF('RESUMIDO-P.I.A-Agrupación'!$I$15=0,"0",'RESUMIDO-P.I.A-Agrupación'!$I$15)</f>
        <v>0</v>
      </c>
      <c r="AM11" s="304" t="str">
        <f>IF('RESUMIDO-P.I.B-Agrupación'!$I$17=0,"0",'RESUMIDO-P.I.B-Agrupación'!$I$17)</f>
        <v>0</v>
      </c>
      <c r="AN11" s="304" t="str">
        <f>IF('RESUMIDO-P.I.C.1-Agrupación'!$I$15=0,"0",'RESUMIDO-P.I.C.1-Agrupación'!$I$15)</f>
        <v>0</v>
      </c>
      <c r="AO11" s="304" t="str">
        <f>IF('RESUMIDO-P.I.C.2-Agrupación'!$I$15=0,"0",'RESUMIDO-P.I.C.2-Agrupación'!$I$15)</f>
        <v>0</v>
      </c>
      <c r="AP11" s="304" t="str">
        <f>IF('RESUMIDO-P.II.A-Agrupación'!$I$15=0,"0",'RESUMIDO-P.II.A-Agrupación'!$I$15)</f>
        <v>0</v>
      </c>
      <c r="AQ11" s="304" t="str">
        <f>IF('RESUMIDO-P.II.B-Agrupación'!$I$17=0,"0",'RESUMIDO-P.II.B-Agrupación'!$I$17)</f>
        <v>0</v>
      </c>
      <c r="AR11" s="304" t="str">
        <f>IF('RESUMIDO-P.I.A-Agrupación'!$I$16=0,"0",'RESUMIDO-P.I.A-Agrupación'!$I$16)</f>
        <v>0</v>
      </c>
      <c r="AS11" s="304" t="str">
        <f>IF('RESUMIDO-P.I.B-Agrupación'!$I$18=0,"0",'RESUMIDO-P.I.B-Agrupación'!$I$18)</f>
        <v>0</v>
      </c>
      <c r="AT11" s="304" t="str">
        <f>IF('RESUMIDO-P.I.C.1-Agrupación'!$I$16=0,"0",'RESUMIDO-P.I.C.1-Agrupación'!$I$16)</f>
        <v>0</v>
      </c>
      <c r="AU11" s="304" t="str">
        <f>IF('RESUMIDO-P.I.C.2-Agrupación'!$I$16=0,"0",'RESUMIDO-P.I.C.2-Agrupación'!$I$16)</f>
        <v>0</v>
      </c>
      <c r="AV11" s="304" t="str">
        <f>IF('RESUMIDO-P.II.A-Agrupación'!$I$16=0,"0",'RESUMIDO-P.II.A-Agrupación'!$I$16)</f>
        <v>0</v>
      </c>
      <c r="AW11" s="304" t="str">
        <f>IF('RESUMIDO-P.II.B-Agrupación'!$I$18=0,"0",'RESUMIDO-P.II.B-Agrupación'!$I$18)</f>
        <v>0</v>
      </c>
      <c r="AX11" s="304">
        <f>'PRESUPUESTO P.I.A-Agrupación'!$S$31</f>
        <v>0</v>
      </c>
      <c r="AY11" s="304">
        <f>'PRESUPUESTO P.I.B-Agrupación'!$S$35</f>
        <v>0</v>
      </c>
      <c r="AZ11" s="304">
        <f>'PRESUPUESTO P.I.C.1-Agrupación'!$S$31</f>
        <v>0</v>
      </c>
      <c r="BA11" s="304">
        <f>'PRESUPUESTO P.I.C.2-Agrupación'!$S$31</f>
        <v>0</v>
      </c>
      <c r="BB11" s="304">
        <f>'PRESUPUESTO P.II.A-Agrupación'!$S$31</f>
        <v>0</v>
      </c>
      <c r="BC11" s="304">
        <f>'PRESUPUESTO P.II.B-Agrupación'!$S$31</f>
        <v>0</v>
      </c>
      <c r="BD11" s="304">
        <f>'PRESUPUESTO P.I.A-Agrupación'!$T$31</f>
        <v>0</v>
      </c>
      <c r="BE11" s="304">
        <f>'PRESUPUESTO P.I.B-Agrupación'!$T$35</f>
        <v>0</v>
      </c>
      <c r="BF11" s="304">
        <f>'PRESUPUESTO P.I.C.1-Agrupación'!$T$31</f>
        <v>0</v>
      </c>
      <c r="BG11" s="304">
        <f>'PRESUPUESTO P.I.C.2-Agrupación'!$T$31</f>
        <v>0</v>
      </c>
      <c r="BH11" s="304">
        <f>'PRESUPUESTO P.II.A-Agrupación'!$T$31</f>
        <v>0</v>
      </c>
      <c r="BI11" s="304">
        <f>'PRESUPUESTO P.II.B-Agrupación'!$T$31</f>
        <v>0</v>
      </c>
      <c r="BJ11" s="304" t="str">
        <f>IF('RESUMIDO-P.I.A-Agrupación'!$I$17=0,"0",'RESUMIDO-P.I.A-Agrupación'!$I$17)</f>
        <v>0</v>
      </c>
      <c r="BK11" s="304" t="str">
        <f>IF('RESUMIDO-P.I.B-Agrupación'!$I$19=0,"0",'RESUMIDO-P.I.B-Agrupación'!$I$19)</f>
        <v>0</v>
      </c>
      <c r="BL11" s="304" t="str">
        <f>IF('RESUMIDO-P.I.C.1-Agrupación'!$I$17=0,"0",'RESUMIDO-P.I.C.1-Agrupación'!$I$17)</f>
        <v>0</v>
      </c>
      <c r="BM11" s="304" t="str">
        <f>IF('RESUMIDO-P.I.C.2-Agrupación'!$I$17=0,"0",'RESUMIDO-P.I.C.2-Agrupación'!$I$17)</f>
        <v>0</v>
      </c>
      <c r="BN11" s="304" t="str">
        <f>IF('RESUMIDO-P.II.A-Agrupación'!$I$17=0,"0",'RESUMIDO-P.II.A-Agrupación'!$I$17)</f>
        <v>0</v>
      </c>
      <c r="BO11" s="304" t="str">
        <f>IF('RESUMIDO-P.II.B-Agrupación'!$I$19=0,"0",'RESUMIDO-P.II.B-Agrupación'!$I$19)</f>
        <v>0</v>
      </c>
      <c r="BP11" s="304" t="str">
        <f>IF('RESUMIDO-P.I.B-Agrupación'!$I$12=0,"0",'RESUMIDO-P.I.B-Agrupación'!$I$12)</f>
        <v>0</v>
      </c>
      <c r="BQ11" s="304" t="str">
        <f>IF('RESUMIDO-P.I.B-Agrupación'!$I$13=0,"0",'RESUMIDO-P.I.B-Agrupación'!$I$13)</f>
        <v>0</v>
      </c>
      <c r="BR11" s="304" t="str">
        <f>IF('RESUMIDO-P.II.B-Agrupación'!$I$12=0,"0",'RESUMIDO-P.II.B-Agrupación'!$I$12)</f>
        <v>0</v>
      </c>
      <c r="BS11" s="304" t="str">
        <f>IF('RESUMIDO-P.II.B-Agrupación'!$I$13=0,"0",'RESUMIDO-P.II.B-Agrupación'!$I$13)</f>
        <v>0</v>
      </c>
    </row>
  </sheetData>
  <sheetProtection algorithmName="SHA-512" hashValue="RTkNjRWRB8CbCntA9C/b8rpB18V3APLaxJ2SDUSByxwTCGsqV+IYlbezo0RdA1lHuaWZqqTCOhaJMooavhnouQ==" saltValue="kcjPy8WTr/8ZQvqb2Cm9pA==" spinCount="100000" sheet="1" objects="1" scenarios="1"/>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5"/>
  <dimension ref="A1:AJO16"/>
  <sheetViews>
    <sheetView zoomScaleNormal="100" workbookViewId="0">
      <selection activeCell="BO2" sqref="BO2"/>
    </sheetView>
  </sheetViews>
  <sheetFormatPr baseColWidth="10" defaultRowHeight="15" x14ac:dyDescent="0.2"/>
  <cols>
    <col min="1" max="1" width="20.33203125" customWidth="1"/>
    <col min="2" max="2" width="27.5" customWidth="1"/>
    <col min="3" max="3" width="17.5" customWidth="1"/>
    <col min="4" max="4" width="24.6640625" customWidth="1"/>
    <col min="5" max="5" width="27.5" customWidth="1"/>
    <col min="6" max="6" width="29.5" customWidth="1"/>
    <col min="7" max="7" width="24.5" customWidth="1"/>
    <col min="8" max="9" width="25.33203125" customWidth="1"/>
    <col min="10" max="10" width="26.1640625" customWidth="1"/>
    <col min="11" max="12" width="23.33203125" customWidth="1"/>
    <col min="13" max="13" width="9" customWidth="1"/>
    <col min="14" max="14" width="17.83203125" customWidth="1"/>
    <col min="15" max="15" width="11.1640625" customWidth="1"/>
    <col min="16" max="17" width="24.33203125" customWidth="1"/>
    <col min="18" max="18" width="18.33203125" customWidth="1"/>
    <col min="19" max="19" width="25.83203125" customWidth="1"/>
    <col min="20" max="20" width="22.6640625" customWidth="1"/>
    <col min="21" max="21" width="12.33203125" customWidth="1"/>
    <col min="22" max="22" width="22.6640625" customWidth="1"/>
    <col min="23" max="25" width="23.6640625" customWidth="1"/>
    <col min="26" max="26" width="20.5" customWidth="1"/>
    <col min="27" max="32" width="23.6640625" customWidth="1"/>
    <col min="33" max="33" width="21.6640625" customWidth="1"/>
    <col min="34" max="34" width="20" customWidth="1"/>
    <col min="35" max="35" width="19.83203125" customWidth="1"/>
    <col min="36" max="37" width="21.5" customWidth="1"/>
    <col min="38" max="39" width="20.5" customWidth="1"/>
    <col min="40" max="40" width="2" customWidth="1"/>
    <col min="41" max="41" width="22.83203125" customWidth="1"/>
    <col min="42" max="45" width="2" customWidth="1"/>
    <col min="46" max="46" width="23.83203125" customWidth="1"/>
    <col min="47" max="47" width="23.6640625" customWidth="1"/>
    <col min="48" max="49" width="25.33203125" customWidth="1"/>
    <col min="50" max="50" width="26.1640625" customWidth="1"/>
    <col min="51" max="51" width="24.33203125" customWidth="1"/>
    <col min="52" max="52" width="23.83203125" customWidth="1"/>
    <col min="53" max="53" width="23.6640625" customWidth="1"/>
    <col min="54" max="55" width="25.33203125" customWidth="1"/>
    <col min="56" max="56" width="24.5" customWidth="1"/>
    <col min="57" max="57" width="24.33203125" customWidth="1"/>
    <col min="58" max="58" width="27" customWidth="1"/>
    <col min="59" max="59" width="26.83203125" customWidth="1"/>
    <col min="60" max="61" width="28.5" customWidth="1"/>
    <col min="62" max="62" width="29.5" customWidth="1"/>
    <col min="63" max="63" width="30.5" customWidth="1"/>
    <col min="64" max="64" width="31.83203125" customWidth="1"/>
    <col min="65" max="65" width="27.6640625" customWidth="1"/>
    <col min="66" max="66" width="36.5" customWidth="1"/>
    <col min="67" max="67" width="33" customWidth="1"/>
  </cols>
  <sheetData>
    <row r="1" spans="1:951" s="130" customFormat="1" x14ac:dyDescent="0.2">
      <c r="A1" s="131" t="s">
        <v>306</v>
      </c>
      <c r="B1" s="132" t="s">
        <v>305</v>
      </c>
      <c r="C1" s="131" t="s">
        <v>304</v>
      </c>
      <c r="D1" s="132" t="s">
        <v>303</v>
      </c>
      <c r="E1" s="131" t="s">
        <v>302</v>
      </c>
      <c r="F1" s="132" t="s">
        <v>301</v>
      </c>
      <c r="G1" s="131" t="s">
        <v>300</v>
      </c>
      <c r="H1" s="132" t="s">
        <v>689</v>
      </c>
      <c r="I1" s="131" t="s">
        <v>91</v>
      </c>
      <c r="J1" s="132" t="s">
        <v>299</v>
      </c>
      <c r="K1" s="131" t="s">
        <v>298</v>
      </c>
      <c r="L1" s="132" t="s">
        <v>297</v>
      </c>
      <c r="M1" s="131" t="s">
        <v>296</v>
      </c>
      <c r="N1" s="132" t="s">
        <v>295</v>
      </c>
      <c r="O1" s="131" t="s">
        <v>294</v>
      </c>
      <c r="P1" s="132" t="s">
        <v>293</v>
      </c>
      <c r="Q1" s="131" t="s">
        <v>292</v>
      </c>
      <c r="R1" s="132" t="s">
        <v>291</v>
      </c>
      <c r="S1" s="131" t="s">
        <v>289</v>
      </c>
      <c r="T1" s="132" t="s">
        <v>288</v>
      </c>
      <c r="U1" s="131" t="s">
        <v>54</v>
      </c>
      <c r="V1" s="132" t="s">
        <v>287</v>
      </c>
      <c r="W1" s="131" t="s">
        <v>286</v>
      </c>
      <c r="X1" s="132" t="s">
        <v>285</v>
      </c>
      <c r="Y1" s="131" t="s">
        <v>284</v>
      </c>
      <c r="Z1" s="132" t="s">
        <v>283</v>
      </c>
      <c r="AA1" s="131" t="s">
        <v>282</v>
      </c>
      <c r="AB1" s="132" t="s">
        <v>281</v>
      </c>
      <c r="AC1" s="131" t="s">
        <v>280</v>
      </c>
      <c r="AD1" s="132" t="s">
        <v>279</v>
      </c>
      <c r="AE1" s="131" t="s">
        <v>278</v>
      </c>
      <c r="AF1" s="132" t="s">
        <v>277</v>
      </c>
      <c r="AG1" s="131" t="s">
        <v>276</v>
      </c>
      <c r="AH1" s="132" t="s">
        <v>275</v>
      </c>
      <c r="AI1" s="131" t="s">
        <v>274</v>
      </c>
      <c r="AJ1" s="132" t="s">
        <v>273</v>
      </c>
      <c r="AK1" s="131" t="s">
        <v>272</v>
      </c>
      <c r="AL1" s="132" t="s">
        <v>271</v>
      </c>
      <c r="AM1" s="131" t="s">
        <v>270</v>
      </c>
      <c r="AN1" s="132" t="s">
        <v>525</v>
      </c>
      <c r="AO1" s="132" t="s">
        <v>269</v>
      </c>
      <c r="AP1" s="132" t="s">
        <v>526</v>
      </c>
      <c r="AQ1" s="132" t="s">
        <v>527</v>
      </c>
      <c r="AR1" s="132" t="s">
        <v>528</v>
      </c>
      <c r="AS1" s="131" t="s">
        <v>309</v>
      </c>
      <c r="AT1" s="132" t="s">
        <v>268</v>
      </c>
      <c r="AU1" s="131" t="s">
        <v>267</v>
      </c>
      <c r="AV1" s="132" t="s">
        <v>266</v>
      </c>
      <c r="AW1" s="131" t="s">
        <v>265</v>
      </c>
      <c r="AX1" s="132" t="s">
        <v>264</v>
      </c>
      <c r="AY1" s="131" t="s">
        <v>263</v>
      </c>
      <c r="AZ1" s="132" t="s">
        <v>262</v>
      </c>
      <c r="BA1" s="131" t="s">
        <v>261</v>
      </c>
      <c r="BB1" s="132" t="s">
        <v>260</v>
      </c>
      <c r="BC1" s="131" t="s">
        <v>259</v>
      </c>
      <c r="BD1" s="132" t="s">
        <v>258</v>
      </c>
      <c r="BE1" s="131" t="s">
        <v>257</v>
      </c>
      <c r="BF1" s="132" t="s">
        <v>256</v>
      </c>
      <c r="BG1" s="131" t="s">
        <v>255</v>
      </c>
      <c r="BH1" s="132" t="s">
        <v>254</v>
      </c>
      <c r="BI1" s="131" t="s">
        <v>253</v>
      </c>
      <c r="BJ1" s="132" t="s">
        <v>252</v>
      </c>
      <c r="BK1" s="131" t="s">
        <v>251</v>
      </c>
      <c r="BL1" s="131" t="s">
        <v>685</v>
      </c>
      <c r="BM1" s="131" t="s">
        <v>687</v>
      </c>
      <c r="BN1" s="131" t="s">
        <v>686</v>
      </c>
      <c r="BO1" s="131" t="s">
        <v>688</v>
      </c>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row>
    <row r="2" spans="1:951" s="135" customFormat="1" x14ac:dyDescent="0.2">
      <c r="A2" s="133" t="str">
        <f>'DATOS GENERALES'!$E$26&amp;""</f>
        <v/>
      </c>
      <c r="B2" s="133" t="str">
        <f>'DATOS GENERALES'!$E$24&amp;""</f>
        <v/>
      </c>
      <c r="C2" s="133" t="str">
        <f>'DATOS GENERALES'!$E$30&amp;""</f>
        <v/>
      </c>
      <c r="D2" s="133" t="str">
        <f>'DATOS GENERALES'!$K$30&amp;""</f>
        <v/>
      </c>
      <c r="E2" s="133" t="str">
        <f>'DATOS GENERALES'!$E$32&amp;""</f>
        <v/>
      </c>
      <c r="F2" s="133" t="str">
        <f>'DATOS GENERALES'!$K$32&amp;""</f>
        <v/>
      </c>
      <c r="G2" s="133" t="str">
        <f>'DATOS GENERALES'!$E$36&amp;""</f>
        <v/>
      </c>
      <c r="H2" s="133" t="str">
        <f>'DATOS GENERALES'!$E$38&amp;""</f>
        <v/>
      </c>
      <c r="I2" s="133" t="str">
        <f>'DATOS GENERALES'!$I$40&amp;""</f>
        <v/>
      </c>
      <c r="J2" s="133" t="str">
        <f>'DATOS GENERALES'!$J$38&amp;""</f>
        <v/>
      </c>
      <c r="K2" s="133" t="str">
        <f>'DATOS GENERALES'!$E$40&amp;""</f>
        <v/>
      </c>
      <c r="L2" s="133" t="str">
        <f>'DATOS GENERALES'!$M$38&amp;""</f>
        <v/>
      </c>
      <c r="M2" s="133" t="str">
        <f>'DATOS GENERALES'!$M$40&amp;""</f>
        <v/>
      </c>
      <c r="N2" s="133" t="str">
        <f>'DATOS GENERALES'!$E$42&amp;""</f>
        <v/>
      </c>
      <c r="O2" s="133" t="str">
        <f>'DATOS GENERALES'!$K$42&amp;""</f>
        <v/>
      </c>
      <c r="P2" s="133" t="str">
        <f>'DATOS GENERALES'!$E$54&amp;""</f>
        <v/>
      </c>
      <c r="Q2" s="133" t="str">
        <f>'DATOS GENERALES'!$E$52&amp;""</f>
        <v/>
      </c>
      <c r="R2" s="133" t="str">
        <f>'DATOS GENERALES'!$E$56&amp;""</f>
        <v/>
      </c>
      <c r="S2" s="133" t="str">
        <f>'DATOS GENERALES'!$E$65&amp;""</f>
        <v/>
      </c>
      <c r="T2" s="133" t="str">
        <f>'DATOS GENERALES'!$E$60&amp;""</f>
        <v/>
      </c>
      <c r="U2" s="133" t="str">
        <f>'DATOS GENERALES'!$K$60&amp;""</f>
        <v/>
      </c>
      <c r="V2" s="134" t="str">
        <f>IF('RESUMIDO-P.I.A-Entidad'!$B$12=0,"0",'RESUMIDO-P.I.A-Entidad'!$B$12)</f>
        <v>0</v>
      </c>
      <c r="W2" s="134" t="str">
        <f>IF('RESUMIDO-P.I.B-Entidad'!$B$14=0,"0",'RESUMIDO-P.I.B-Entidad'!$B$14)</f>
        <v>0</v>
      </c>
      <c r="X2" s="134" t="str">
        <f>IF('RESUMIDO-P.I.C.1-Entidad'!$B$12=0,"0",'RESUMIDO-P.I.C.1-Entidad'!$B$12)</f>
        <v>0</v>
      </c>
      <c r="Y2" s="134" t="str">
        <f>IF('RESUMIDO-P.I.C.2-Entidad'!$B$12=0,"0",'RESUMIDO-P.I.C.2-Entidad'!$B$12)</f>
        <v>0</v>
      </c>
      <c r="Z2" s="134" t="str">
        <f>IF('RESUMIDO-P.II.A-Entidad'!$B$12=0,"0",'RESUMIDO-P.II.A-Entidad'!$B$12)</f>
        <v>0</v>
      </c>
      <c r="AA2" s="134" t="str">
        <f>IF('RESUMIDO-P.II.B-Entidad'!$B$14=0,"0",'RESUMIDO-P.II.B-Entidad'!$B$14)</f>
        <v>0</v>
      </c>
      <c r="AB2" s="134" t="str">
        <f>IF('RESUMIDO-P.I.A-Entidad'!$B$15=0,"0",'RESUMIDO-P.I.A-Entidad'!$B$15)</f>
        <v>0</v>
      </c>
      <c r="AC2" s="134" t="str">
        <f>IF('RESUMIDO-P.I.B-Entidad'!$B$17=0,"0",'RESUMIDO-P.I.B-Entidad'!$B$17)</f>
        <v>0</v>
      </c>
      <c r="AD2" s="134" t="str">
        <f>IF('RESUMIDO-P.I.C.1-Entidad'!$B$15=0,"0",'RESUMIDO-P.I.C.1-Entidad'!$B$15)</f>
        <v>0</v>
      </c>
      <c r="AE2" s="134" t="str">
        <f>IF('RESUMIDO-P.I.C.2-Entidad'!$B$15=0,"0",'RESUMIDO-P.I.C.2-Entidad'!$B$15)</f>
        <v>0</v>
      </c>
      <c r="AF2" s="134" t="str">
        <f>IF('RESUMIDO-P.II.A-Entidad'!$B$15=0,"0",'RESUMIDO-P.II.A-Entidad'!$B$15)</f>
        <v>0</v>
      </c>
      <c r="AG2" s="134" t="str">
        <f>IF('RESUMIDO-P.II.B-Entidad'!$B$17=0,"0",'RESUMIDO-P.II.B-Entidad'!$B$17)</f>
        <v>0</v>
      </c>
      <c r="AH2" s="134" t="str">
        <f>IF('RESUMIDO-P.I.A-Entidad'!$B$13=0,"0",'RESUMIDO-P.I.A-Entidad'!$B$13)</f>
        <v>0</v>
      </c>
      <c r="AI2" s="134" t="str">
        <f>IF('RESUMIDO-P.I.B-Entidad'!$B$15=0,"0",'RESUMIDO-P.I.B-Entidad'!$B$15)</f>
        <v>0</v>
      </c>
      <c r="AJ2" s="134" t="str">
        <f>IF('RESUMIDO-P.I.C.1-Entidad'!$B$13=0,"0",'RESUMIDO-P.I.C.1-Entidad'!$B$13)</f>
        <v>0</v>
      </c>
      <c r="AK2" s="134" t="str">
        <f>IF('RESUMIDO-P.I.C.2-Entidad'!$B$13=0,"0",'RESUMIDO-P.I.C.2-Entidad'!$B$13)</f>
        <v>0</v>
      </c>
      <c r="AL2" s="134" t="str">
        <f>IF('RESUMIDO-P.II.A-Entidad'!$B$13=0,"0",'RESUMIDO-P.II.A-Entidad'!$B$13)</f>
        <v>0</v>
      </c>
      <c r="AM2" s="134" t="str">
        <f>IF('RESUMIDO-P.II.B-Entidad'!$B$15=0,"0",'RESUMIDO-P.II.B-Entidad'!$B$15)</f>
        <v>0</v>
      </c>
      <c r="AN2" s="134" t="str">
        <f>IF('RESUMIDO-P.I.A-Entidad'!$B$14=0,"0",'RESUMIDO-P.I.A-Entidad'!$B$14)</f>
        <v>0</v>
      </c>
      <c r="AO2" s="134" t="str">
        <f>IF('RESUMIDO-P.I.B-Entidad'!$B$16=0,"0",'RESUMIDO-P.I.B-Entidad'!$B$16)</f>
        <v>0</v>
      </c>
      <c r="AP2" s="134" t="str">
        <f>IF('RESUMIDO-P.I.C.1-Entidad'!$B$14=0,"0",'RESUMIDO-P.I.C.1-Entidad'!$B$14)</f>
        <v>0</v>
      </c>
      <c r="AQ2" s="134" t="str">
        <f>IF('RESUMIDO-P.I.C.2-Entidad'!$B$14=0,"0",'RESUMIDO-P.I.C.2-Entidad'!$B$14)</f>
        <v>0</v>
      </c>
      <c r="AR2" s="134" t="str">
        <f>IF('RESUMIDO-P.II.A-Entidad'!$B$14=0,"0",'RESUMIDO-P.II.A-Entidad'!$B$14)</f>
        <v>0</v>
      </c>
      <c r="AS2" s="134" t="str">
        <f>IF('RESUMIDO-P.II.B-Entidad'!$B$16=0,"0",'RESUMIDO-P.II.B-Entidad'!$B$16)</f>
        <v>0</v>
      </c>
      <c r="AT2" s="134">
        <f>'PRESUPUESTO P.I.A-Entidad'!$E$30</f>
        <v>0</v>
      </c>
      <c r="AU2" s="134">
        <f>'PRESUPUESTO P.I.B-Entidad'!$E$34</f>
        <v>0</v>
      </c>
      <c r="AV2" s="134">
        <f>'PRESUPUESTO P.I.C.1-Entidad'!$E$30</f>
        <v>0</v>
      </c>
      <c r="AW2" s="134">
        <f>'PRESUPUESTO P.I.C.2-Entidad'!$E$30</f>
        <v>0</v>
      </c>
      <c r="AX2" s="134">
        <f>'PRESUPUESTO P.II.A-Entidad'!$E$30</f>
        <v>0</v>
      </c>
      <c r="AY2" s="134">
        <f>'PRESUPUESTO P.II.B-Entidad'!$E$34</f>
        <v>0</v>
      </c>
      <c r="AZ2" s="134">
        <f>'PRESUPUESTO P.I.A-Entidad'!$F$30</f>
        <v>0</v>
      </c>
      <c r="BA2" s="134">
        <f>'PRESUPUESTO P.I.B-Entidad'!$F$34</f>
        <v>0</v>
      </c>
      <c r="BB2" s="134">
        <f>'PRESUPUESTO P.I.C.1-Entidad'!$F$30</f>
        <v>0</v>
      </c>
      <c r="BC2" s="134">
        <f>'PRESUPUESTO P.I.C.2-Entidad'!$F$30</f>
        <v>0</v>
      </c>
      <c r="BD2" s="134">
        <f>'PRESUPUESTO P.II.A-Entidad'!$F$30</f>
        <v>0</v>
      </c>
      <c r="BE2" s="134">
        <f>'PRESUPUESTO P.II.B-Entidad'!$F$34</f>
        <v>0</v>
      </c>
      <c r="BF2" s="134" t="str">
        <f>IF('RESUMIDO-P.I.A-Entidad'!$B$16=0,"0",'RESUMIDO-P.I.A-Entidad'!$B$16)</f>
        <v>0</v>
      </c>
      <c r="BG2" s="134" t="str">
        <f>IF('RESUMIDO-P.I.B-Entidad'!$B$18=0,"0",'RESUMIDO-P.I.B-Entidad'!$B$18)</f>
        <v>0</v>
      </c>
      <c r="BH2" s="134" t="str">
        <f>IF('RESUMIDO-P.I.C.1-Entidad'!$B$16=0,"0",'RESUMIDO-P.I.C.1-Entidad'!$B$16)</f>
        <v>0</v>
      </c>
      <c r="BI2" s="134" t="str">
        <f>IF('RESUMIDO-P.I.C.2-Entidad'!$B$16=0,"0",'RESUMIDO-P.I.C.2-Entidad'!$B$16)</f>
        <v>0</v>
      </c>
      <c r="BJ2" s="134" t="str">
        <f>IF('RESUMIDO-P.II.A-Entidad'!$B$16=0,"0",'RESUMIDO-P.II.A-Entidad'!$B$16)</f>
        <v>0</v>
      </c>
      <c r="BK2" s="134" t="str">
        <f>IF('RESUMIDO-P.II.B-Entidad'!$B$18=0,"0",'RESUMIDO-P.II.B-Entidad'!$B$18)</f>
        <v>0</v>
      </c>
      <c r="BL2" s="134" t="str">
        <f>IF('RESUMIDO-P.I.B-Entidad'!$B$11=0,"0",'RESUMIDO-P.I.B-Entidad'!$B$11)</f>
        <v>0</v>
      </c>
      <c r="BM2" s="134" t="str">
        <f>IF('RESUMIDO-P.I.B-Entidad'!$B$12=0,"0",'RESUMIDO-P.I.B-Entidad'!$B$12)</f>
        <v>0</v>
      </c>
      <c r="BN2" s="134" t="str">
        <f>IF('RESUMIDO-P.II.B-Entidad'!$B$11=0,"0",'RESUMIDO-P.II.B-Entidad'!$B$11)</f>
        <v>0</v>
      </c>
      <c r="BO2" s="134" t="str">
        <f>IF('RESUMIDO-P.II.B-Entidad'!$B$12=0,"0",'RESUMIDO-P.II.B-Entidad'!$B$12)</f>
        <v>0</v>
      </c>
      <c r="BP2" s="202"/>
      <c r="BQ2" s="202"/>
      <c r="BR2" s="202"/>
      <c r="BS2" s="202"/>
      <c r="BT2" s="202"/>
      <c r="BU2" s="202"/>
      <c r="BV2" s="202"/>
      <c r="BW2" s="202"/>
      <c r="BX2" s="202"/>
      <c r="BY2" s="202"/>
      <c r="BZ2" s="202"/>
      <c r="CA2" s="202"/>
      <c r="CB2" s="202"/>
      <c r="CC2" s="202"/>
      <c r="CD2" s="202"/>
      <c r="CE2" s="202"/>
      <c r="CF2" s="202"/>
      <c r="CG2" s="202"/>
      <c r="CH2" s="202"/>
      <c r="CI2" s="202"/>
      <c r="CJ2"/>
      <c r="CK2"/>
      <c r="CL2"/>
      <c r="CM2"/>
      <c r="CN2"/>
      <c r="CO2"/>
      <c r="CP2"/>
      <c r="CQ2"/>
      <c r="CR2"/>
      <c r="CS2"/>
      <c r="CT2"/>
      <c r="CU2"/>
      <c r="CV2" s="202"/>
      <c r="CW2" s="202"/>
      <c r="CX2" s="202"/>
      <c r="CY2" s="202"/>
      <c r="CZ2" s="202"/>
      <c r="DA2" s="202"/>
      <c r="DB2" s="202"/>
      <c r="DC2" s="202"/>
      <c r="DD2" s="202"/>
      <c r="DE2" s="20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row>
    <row r="14" spans="1:951" ht="30" customHeight="1" x14ac:dyDescent="0.2"/>
    <row r="15" spans="1:951" x14ac:dyDescent="0.2">
      <c r="A15" s="51"/>
      <c r="B15" s="51"/>
      <c r="C15" s="51"/>
      <c r="D15" s="51"/>
      <c r="E15" s="51"/>
      <c r="F15" s="51"/>
      <c r="G15" s="51"/>
      <c r="H15" s="50"/>
    </row>
    <row r="16" spans="1:951" ht="15.75" customHeight="1" x14ac:dyDescent="0.2">
      <c r="A16" s="51"/>
      <c r="B16" s="51"/>
      <c r="C16" s="51"/>
      <c r="D16" s="51"/>
      <c r="E16" s="51"/>
      <c r="F16" s="51"/>
      <c r="G16" s="51"/>
      <c r="H16" s="50"/>
    </row>
  </sheetData>
  <sheetProtection algorithmName="SHA-512" hashValue="ZSe1Qrb0UL6Mt3sI2Wia76Uv03zkpTeoJ4D5q3IqLQnJvVzSAhrqgmHC2HzWrfmJVBd5InM2ge+0WaAGiXT8ag==" saltValue="0PgJ756X/NAwxOeAJNacNA=="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1">
    <pageSetUpPr fitToPage="1"/>
  </sheetPr>
  <dimension ref="B1:V1044"/>
  <sheetViews>
    <sheetView zoomScale="80" zoomScaleNormal="80" zoomScalePageLayoutView="75" workbookViewId="0">
      <selection activeCell="B44" sqref="B44:C44"/>
    </sheetView>
  </sheetViews>
  <sheetFormatPr baseColWidth="10" defaultColWidth="11.5" defaultRowHeight="13" x14ac:dyDescent="0.2"/>
  <cols>
    <col min="1" max="1" width="3.1640625" style="295" customWidth="1"/>
    <col min="2" max="2" width="28.6640625" style="295" customWidth="1"/>
    <col min="3" max="3" width="35.6640625" style="295" customWidth="1"/>
    <col min="4" max="4" width="25.83203125" style="295" customWidth="1"/>
    <col min="5" max="6" width="28.5" style="295" customWidth="1"/>
    <col min="7" max="7" width="20.33203125" style="295" customWidth="1"/>
    <col min="8" max="9" width="18.6640625" style="295" customWidth="1"/>
    <col min="10" max="10" width="20.33203125" style="295" customWidth="1"/>
    <col min="11" max="12" width="18.6640625" style="295" customWidth="1"/>
    <col min="13" max="13" width="20.33203125" style="295" customWidth="1"/>
    <col min="14" max="21" width="18.6640625" style="295" customWidth="1"/>
    <col min="22" max="16384" width="11.5" style="295"/>
  </cols>
  <sheetData>
    <row r="1" spans="2:22" s="283"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82"/>
      <c r="H1" s="282"/>
      <c r="I1" s="282"/>
      <c r="J1" s="282"/>
      <c r="K1" s="282"/>
      <c r="L1" s="282"/>
      <c r="M1" s="282"/>
      <c r="N1" s="282"/>
      <c r="O1" s="282"/>
      <c r="P1" s="282"/>
      <c r="Q1" s="282"/>
      <c r="R1" s="282"/>
      <c r="S1" s="282"/>
      <c r="T1" s="282"/>
      <c r="U1" s="282"/>
    </row>
    <row r="2" spans="2:22" s="283" customFormat="1" ht="41.25" customHeight="1" x14ac:dyDescent="0.2">
      <c r="B2" s="349" t="s">
        <v>362</v>
      </c>
      <c r="C2" s="767" t="s">
        <v>579</v>
      </c>
      <c r="D2" s="767"/>
      <c r="E2" s="767"/>
      <c r="F2" s="767"/>
      <c r="G2" s="282"/>
      <c r="H2" s="282"/>
      <c r="I2" s="282"/>
      <c r="J2" s="282"/>
      <c r="K2" s="282"/>
      <c r="L2" s="282"/>
      <c r="M2" s="282"/>
      <c r="N2" s="282"/>
      <c r="O2" s="282"/>
      <c r="P2" s="282"/>
      <c r="Q2" s="282"/>
      <c r="R2" s="282"/>
      <c r="S2" s="282"/>
      <c r="T2" s="282"/>
      <c r="U2" s="282"/>
    </row>
    <row r="3" spans="2:22" s="285" customFormat="1" ht="14" customHeight="1" x14ac:dyDescent="0.2">
      <c r="B3" s="284"/>
      <c r="C3" s="284"/>
      <c r="D3" s="284"/>
      <c r="E3" s="284"/>
      <c r="F3" s="284"/>
      <c r="G3" s="282"/>
      <c r="H3" s="282"/>
      <c r="I3" s="282"/>
      <c r="J3" s="282"/>
      <c r="K3" s="282"/>
      <c r="L3" s="282"/>
      <c r="M3" s="282"/>
      <c r="N3" s="282"/>
      <c r="O3" s="282"/>
      <c r="P3" s="282"/>
      <c r="Q3" s="282"/>
      <c r="R3" s="282"/>
      <c r="S3" s="282"/>
      <c r="T3" s="282"/>
      <c r="U3" s="282"/>
    </row>
    <row r="4" spans="2:22" s="285" customFormat="1" ht="21" customHeight="1" x14ac:dyDescent="0.2">
      <c r="B4" s="769" t="s">
        <v>361</v>
      </c>
      <c r="C4" s="770"/>
      <c r="D4" s="771"/>
      <c r="E4" s="773"/>
      <c r="F4" s="773"/>
      <c r="G4" s="282"/>
      <c r="H4" s="282"/>
      <c r="I4" s="282"/>
      <c r="J4" s="282"/>
      <c r="K4" s="282"/>
      <c r="L4" s="282"/>
      <c r="M4" s="282"/>
      <c r="N4" s="282"/>
      <c r="O4" s="282"/>
      <c r="P4" s="282"/>
      <c r="Q4" s="282"/>
      <c r="R4" s="282"/>
      <c r="S4" s="282"/>
      <c r="T4" s="282"/>
      <c r="U4" s="282"/>
    </row>
    <row r="5" spans="2:22" s="285" customFormat="1" ht="17.25" customHeight="1" x14ac:dyDescent="0.2">
      <c r="B5" s="769" t="s">
        <v>360</v>
      </c>
      <c r="C5" s="770"/>
      <c r="D5" s="771"/>
      <c r="E5" s="768"/>
      <c r="F5" s="768"/>
      <c r="G5" s="282"/>
      <c r="H5" s="282"/>
      <c r="I5" s="282"/>
      <c r="J5" s="282"/>
      <c r="K5" s="282"/>
      <c r="L5" s="282"/>
      <c r="M5" s="282"/>
      <c r="N5" s="282"/>
      <c r="O5" s="282"/>
      <c r="P5" s="282"/>
      <c r="Q5" s="282"/>
      <c r="R5" s="282"/>
      <c r="S5" s="282"/>
      <c r="T5" s="282"/>
      <c r="U5" s="282"/>
    </row>
    <row r="6" spans="2:22" s="285" customFormat="1" ht="16" x14ac:dyDescent="0.2">
      <c r="B6" s="769" t="s">
        <v>359</v>
      </c>
      <c r="C6" s="770"/>
      <c r="D6" s="771"/>
      <c r="E6" s="772" t="str">
        <f>'DATOS GENERALES'!M5</f>
        <v xml:space="preserve">Inicial </v>
      </c>
      <c r="F6" s="772"/>
      <c r="G6" s="282"/>
      <c r="H6" s="282"/>
      <c r="I6" s="282"/>
      <c r="J6" s="282"/>
      <c r="K6" s="282"/>
      <c r="L6" s="282"/>
      <c r="M6" s="282"/>
      <c r="N6" s="282"/>
      <c r="O6" s="282"/>
      <c r="P6" s="282"/>
      <c r="Q6" s="282"/>
      <c r="R6" s="282"/>
      <c r="S6" s="282"/>
      <c r="T6" s="282"/>
      <c r="U6" s="282"/>
    </row>
    <row r="7" spans="2:22" s="285" customFormat="1" ht="14" x14ac:dyDescent="0.2">
      <c r="B7" s="286"/>
      <c r="C7" s="286"/>
      <c r="D7" s="286"/>
      <c r="E7" s="284"/>
      <c r="F7" s="284"/>
      <c r="G7" s="282"/>
      <c r="H7" s="282"/>
      <c r="I7" s="282"/>
      <c r="J7" s="282"/>
      <c r="K7" s="282"/>
      <c r="L7" s="282"/>
      <c r="M7" s="282"/>
      <c r="N7" s="282"/>
      <c r="O7" s="282"/>
      <c r="P7" s="282"/>
      <c r="Q7" s="282"/>
      <c r="R7" s="282"/>
      <c r="S7" s="282"/>
      <c r="T7" s="282"/>
      <c r="U7" s="282"/>
    </row>
    <row r="8" spans="2:22" s="285" customFormat="1" ht="45" customHeight="1" x14ac:dyDescent="0.2">
      <c r="B8" s="759" t="s">
        <v>519</v>
      </c>
      <c r="C8" s="760"/>
      <c r="D8" s="761">
        <f>'DATOS GENERALES'!F319</f>
        <v>0</v>
      </c>
      <c r="E8" s="761"/>
      <c r="F8" s="761"/>
      <c r="G8" s="282"/>
      <c r="H8" s="282"/>
      <c r="I8" s="282"/>
      <c r="J8" s="282"/>
      <c r="K8" s="282"/>
      <c r="L8" s="282"/>
      <c r="M8" s="282"/>
      <c r="N8" s="282"/>
      <c r="O8" s="282"/>
      <c r="P8" s="282"/>
      <c r="Q8" s="282"/>
      <c r="R8" s="282"/>
      <c r="S8" s="282"/>
      <c r="T8" s="282"/>
      <c r="U8" s="282"/>
    </row>
    <row r="9" spans="2:22" s="283" customFormat="1" ht="22.5" customHeight="1" x14ac:dyDescent="0.2">
      <c r="B9" s="759" t="s">
        <v>358</v>
      </c>
      <c r="C9" s="760"/>
      <c r="D9" s="761">
        <f>'DATOS GENERALES'!E69</f>
        <v>0</v>
      </c>
      <c r="E9" s="761"/>
      <c r="F9" s="761"/>
      <c r="G9" s="282"/>
      <c r="H9" s="282"/>
      <c r="I9" s="282"/>
      <c r="J9" s="282"/>
      <c r="K9" s="282"/>
      <c r="L9" s="282"/>
      <c r="M9" s="282"/>
      <c r="N9" s="282"/>
      <c r="O9" s="282"/>
      <c r="P9" s="282"/>
      <c r="Q9" s="282"/>
      <c r="R9" s="282"/>
      <c r="S9" s="282"/>
      <c r="T9" s="282"/>
      <c r="U9" s="282"/>
    </row>
    <row r="10" spans="2:22" s="283" customFormat="1" ht="22.5" customHeight="1" x14ac:dyDescent="0.2">
      <c r="B10" s="759" t="s">
        <v>710</v>
      </c>
      <c r="C10" s="760"/>
      <c r="D10" s="761">
        <f>'DATOS GENERALES'!E88</f>
        <v>0</v>
      </c>
      <c r="E10" s="761"/>
      <c r="F10" s="761"/>
      <c r="G10" s="282"/>
      <c r="H10" s="282"/>
      <c r="I10" s="282"/>
      <c r="J10" s="282"/>
      <c r="K10" s="282"/>
      <c r="L10" s="282"/>
      <c r="M10" s="282"/>
      <c r="N10" s="282"/>
      <c r="O10" s="282"/>
      <c r="P10" s="282"/>
      <c r="Q10" s="282"/>
      <c r="R10" s="282"/>
      <c r="S10" s="282"/>
      <c r="T10" s="282"/>
      <c r="U10" s="282"/>
    </row>
    <row r="11" spans="2:22" s="285" customFormat="1" ht="22.5" customHeight="1" x14ac:dyDescent="0.2">
      <c r="B11" s="759" t="s">
        <v>712</v>
      </c>
      <c r="C11" s="760"/>
      <c r="D11" s="761">
        <f>'DATOS GENERALES'!E90</f>
        <v>0</v>
      </c>
      <c r="E11" s="761"/>
      <c r="F11" s="761"/>
      <c r="G11" s="282"/>
      <c r="H11" s="282"/>
      <c r="I11" s="282"/>
      <c r="J11" s="282"/>
      <c r="K11" s="282"/>
      <c r="L11" s="282"/>
      <c r="M11" s="282"/>
      <c r="N11" s="282"/>
      <c r="O11" s="282"/>
      <c r="P11" s="282"/>
      <c r="Q11" s="282"/>
      <c r="R11" s="282"/>
      <c r="S11" s="282"/>
      <c r="T11" s="282"/>
      <c r="U11" s="282"/>
    </row>
    <row r="12" spans="2:22" s="285" customFormat="1" ht="14" x14ac:dyDescent="0.2">
      <c r="B12" s="282"/>
      <c r="C12" s="282"/>
      <c r="D12" s="282"/>
      <c r="E12" s="282"/>
      <c r="F12" s="282"/>
      <c r="G12" s="282"/>
      <c r="H12" s="282"/>
      <c r="I12" s="282"/>
      <c r="J12" s="282"/>
      <c r="K12" s="282"/>
      <c r="L12" s="282"/>
      <c r="M12" s="282"/>
      <c r="N12" s="282"/>
      <c r="O12" s="282"/>
      <c r="P12" s="282"/>
      <c r="Q12" s="282"/>
      <c r="R12" s="282"/>
      <c r="S12" s="282"/>
      <c r="T12" s="282"/>
      <c r="U12" s="282"/>
    </row>
    <row r="13" spans="2:22" s="265" customFormat="1" ht="39.75" customHeight="1" x14ac:dyDescent="0.2">
      <c r="B13" s="778" t="s">
        <v>356</v>
      </c>
      <c r="C13" s="779"/>
      <c r="D13" s="775" t="s">
        <v>355</v>
      </c>
      <c r="E13" s="776"/>
      <c r="F13" s="776"/>
      <c r="G13" s="427">
        <f>'DATOS GENERALES'!E90</f>
        <v>0</v>
      </c>
      <c r="H13" s="721">
        <f>'DATOS GENERALES'!E88</f>
        <v>0</v>
      </c>
      <c r="I13" s="722"/>
      <c r="J13" s="427">
        <f>'DATOS GENERALES'!E141</f>
        <v>0</v>
      </c>
      <c r="K13" s="721">
        <f>'DATOS GENERALES'!E139</f>
        <v>0</v>
      </c>
      <c r="L13" s="722"/>
      <c r="M13" s="427">
        <f>'DATOS GENERALES'!E186</f>
        <v>0</v>
      </c>
      <c r="N13" s="721">
        <f>'DATOS GENERALES'!E184</f>
        <v>0</v>
      </c>
      <c r="O13" s="722"/>
      <c r="P13" s="427">
        <f>'DATOS GENERALES'!E231</f>
        <v>0</v>
      </c>
      <c r="Q13" s="721">
        <f>'DATOS GENERALES'!E229</f>
        <v>0</v>
      </c>
      <c r="R13" s="722"/>
      <c r="S13" s="427">
        <f>'DATOS GENERALES'!E276</f>
        <v>0</v>
      </c>
      <c r="T13" s="721">
        <f>'DATOS GENERALES'!E274</f>
        <v>0</v>
      </c>
      <c r="U13" s="722"/>
      <c r="V13" s="501"/>
    </row>
    <row r="14" spans="2:22" s="265" customFormat="1" ht="54" customHeight="1" x14ac:dyDescent="0.2">
      <c r="B14" s="780"/>
      <c r="C14" s="781"/>
      <c r="D14" s="431" t="s">
        <v>651</v>
      </c>
      <c r="E14" s="432" t="s">
        <v>354</v>
      </c>
      <c r="F14" s="433" t="s">
        <v>353</v>
      </c>
      <c r="G14" s="498" t="s">
        <v>352</v>
      </c>
      <c r="H14" s="498" t="s">
        <v>351</v>
      </c>
      <c r="I14" s="498" t="s">
        <v>350</v>
      </c>
      <c r="J14" s="498" t="s">
        <v>349</v>
      </c>
      <c r="K14" s="498" t="s">
        <v>348</v>
      </c>
      <c r="L14" s="498" t="s">
        <v>347</v>
      </c>
      <c r="M14" s="498" t="s">
        <v>346</v>
      </c>
      <c r="N14" s="498" t="s">
        <v>345</v>
      </c>
      <c r="O14" s="498" t="s">
        <v>344</v>
      </c>
      <c r="P14" s="498" t="s">
        <v>343</v>
      </c>
      <c r="Q14" s="498" t="s">
        <v>342</v>
      </c>
      <c r="R14" s="498" t="s">
        <v>341</v>
      </c>
      <c r="S14" s="498" t="s">
        <v>340</v>
      </c>
      <c r="T14" s="498" t="s">
        <v>339</v>
      </c>
      <c r="U14" s="498" t="s">
        <v>338</v>
      </c>
      <c r="V14" s="501"/>
    </row>
    <row r="15" spans="2:22" s="288" customFormat="1" ht="29.25" customHeight="1" x14ac:dyDescent="0.2">
      <c r="B15" s="764" t="s">
        <v>638</v>
      </c>
      <c r="C15" s="765"/>
      <c r="D15" s="277">
        <f>ROUND(SUM(E15:F15),2)</f>
        <v>0</v>
      </c>
      <c r="E15" s="277">
        <f>ROUND(SUM(G15,J15,M15,P15,S15),2)</f>
        <v>0</v>
      </c>
      <c r="F15" s="277">
        <f t="shared" ref="F15:F19" si="0">ROUND(SUM(H15,K15,N15,Q15,T15),2)</f>
        <v>0</v>
      </c>
      <c r="G15" s="287"/>
      <c r="H15" s="287"/>
      <c r="I15" s="278">
        <f t="shared" ref="I15:I19" si="1">ROUND(SUM(G15:H15),2)</f>
        <v>0</v>
      </c>
      <c r="J15" s="287"/>
      <c r="K15" s="287"/>
      <c r="L15" s="278">
        <f t="shared" ref="L15:L19" si="2">ROUND(SUM(J15:K15),2)</f>
        <v>0</v>
      </c>
      <c r="M15" s="287"/>
      <c r="N15" s="287"/>
      <c r="O15" s="278">
        <f t="shared" ref="O15:O19" si="3">ROUND(SUM(M15:N15),2)</f>
        <v>0</v>
      </c>
      <c r="P15" s="287"/>
      <c r="Q15" s="287"/>
      <c r="R15" s="278">
        <f t="shared" ref="R15:R19" si="4">ROUND(SUM(P15:Q15),2)</f>
        <v>0</v>
      </c>
      <c r="S15" s="287"/>
      <c r="T15" s="287"/>
      <c r="U15" s="278">
        <f t="shared" ref="U15:U19" si="5">ROUND(SUM(S15:T15),2)</f>
        <v>0</v>
      </c>
    </row>
    <row r="16" spans="2:22" s="288" customFormat="1" ht="29.25" customHeight="1" x14ac:dyDescent="0.2">
      <c r="B16" s="764" t="s">
        <v>741</v>
      </c>
      <c r="C16" s="765"/>
      <c r="D16" s="277">
        <f t="shared" ref="D16:D19" si="6">ROUND(SUM(E16:F16),2)</f>
        <v>0</v>
      </c>
      <c r="E16" s="277">
        <f t="shared" ref="E16:E19" si="7">ROUND(SUM(G16,J16,M16,P16,S16),2)</f>
        <v>0</v>
      </c>
      <c r="F16" s="277">
        <f t="shared" si="0"/>
        <v>0</v>
      </c>
      <c r="G16" s="287"/>
      <c r="H16" s="287"/>
      <c r="I16" s="278">
        <f t="shared" si="1"/>
        <v>0</v>
      </c>
      <c r="J16" s="287"/>
      <c r="K16" s="287"/>
      <c r="L16" s="278">
        <f t="shared" si="2"/>
        <v>0</v>
      </c>
      <c r="M16" s="287"/>
      <c r="N16" s="287"/>
      <c r="O16" s="278">
        <f t="shared" si="3"/>
        <v>0</v>
      </c>
      <c r="P16" s="287"/>
      <c r="Q16" s="287"/>
      <c r="R16" s="278">
        <f t="shared" si="4"/>
        <v>0</v>
      </c>
      <c r="S16" s="287"/>
      <c r="T16" s="287"/>
      <c r="U16" s="278">
        <f t="shared" si="5"/>
        <v>0</v>
      </c>
    </row>
    <row r="17" spans="2:21" s="288" customFormat="1" ht="29.25" customHeight="1" x14ac:dyDescent="0.2">
      <c r="B17" s="764" t="s">
        <v>742</v>
      </c>
      <c r="C17" s="765"/>
      <c r="D17" s="277">
        <f t="shared" si="6"/>
        <v>0</v>
      </c>
      <c r="E17" s="277">
        <f t="shared" si="7"/>
        <v>0</v>
      </c>
      <c r="F17" s="277">
        <f t="shared" si="0"/>
        <v>0</v>
      </c>
      <c r="G17" s="287"/>
      <c r="H17" s="287"/>
      <c r="I17" s="278">
        <f t="shared" si="1"/>
        <v>0</v>
      </c>
      <c r="J17" s="287"/>
      <c r="K17" s="287"/>
      <c r="L17" s="278">
        <f t="shared" si="2"/>
        <v>0</v>
      </c>
      <c r="M17" s="287"/>
      <c r="N17" s="287"/>
      <c r="O17" s="278">
        <f t="shared" si="3"/>
        <v>0</v>
      </c>
      <c r="P17" s="287"/>
      <c r="Q17" s="287"/>
      <c r="R17" s="278">
        <f t="shared" si="4"/>
        <v>0</v>
      </c>
      <c r="S17" s="287"/>
      <c r="T17" s="287"/>
      <c r="U17" s="278">
        <f t="shared" si="5"/>
        <v>0</v>
      </c>
    </row>
    <row r="18" spans="2:21" s="288" customFormat="1" ht="29.25" customHeight="1" x14ac:dyDescent="0.2">
      <c r="B18" s="764" t="s">
        <v>759</v>
      </c>
      <c r="C18" s="765"/>
      <c r="D18" s="277">
        <f t="shared" si="6"/>
        <v>0</v>
      </c>
      <c r="E18" s="277">
        <f t="shared" si="7"/>
        <v>0</v>
      </c>
      <c r="F18" s="277">
        <f t="shared" si="0"/>
        <v>0</v>
      </c>
      <c r="G18" s="287"/>
      <c r="H18" s="287"/>
      <c r="I18" s="278">
        <f t="shared" si="1"/>
        <v>0</v>
      </c>
      <c r="J18" s="287"/>
      <c r="K18" s="287"/>
      <c r="L18" s="278">
        <f t="shared" si="2"/>
        <v>0</v>
      </c>
      <c r="M18" s="287"/>
      <c r="N18" s="287"/>
      <c r="O18" s="278">
        <f t="shared" si="3"/>
        <v>0</v>
      </c>
      <c r="P18" s="287"/>
      <c r="Q18" s="287"/>
      <c r="R18" s="278">
        <f t="shared" si="4"/>
        <v>0</v>
      </c>
      <c r="S18" s="287"/>
      <c r="T18" s="287"/>
      <c r="U18" s="278">
        <f t="shared" si="5"/>
        <v>0</v>
      </c>
    </row>
    <row r="19" spans="2:21" s="288" customFormat="1" ht="29.25" customHeight="1" x14ac:dyDescent="0.2">
      <c r="B19" s="764" t="s">
        <v>758</v>
      </c>
      <c r="C19" s="765"/>
      <c r="D19" s="277">
        <f t="shared" si="6"/>
        <v>0</v>
      </c>
      <c r="E19" s="277">
        <f t="shared" si="7"/>
        <v>0</v>
      </c>
      <c r="F19" s="277">
        <f t="shared" si="0"/>
        <v>0</v>
      </c>
      <c r="G19" s="287"/>
      <c r="H19" s="287"/>
      <c r="I19" s="278">
        <f t="shared" si="1"/>
        <v>0</v>
      </c>
      <c r="J19" s="287"/>
      <c r="K19" s="287"/>
      <c r="L19" s="278">
        <f t="shared" si="2"/>
        <v>0</v>
      </c>
      <c r="M19" s="287"/>
      <c r="N19" s="287"/>
      <c r="O19" s="278">
        <f t="shared" si="3"/>
        <v>0</v>
      </c>
      <c r="P19" s="287"/>
      <c r="Q19" s="287"/>
      <c r="R19" s="278">
        <f t="shared" si="4"/>
        <v>0</v>
      </c>
      <c r="S19" s="287"/>
      <c r="T19" s="287"/>
      <c r="U19" s="278">
        <f t="shared" si="5"/>
        <v>0</v>
      </c>
    </row>
    <row r="20" spans="2:21" s="265" customFormat="1" ht="29.25" customHeight="1" x14ac:dyDescent="0.2">
      <c r="B20" s="777" t="s">
        <v>337</v>
      </c>
      <c r="C20" s="777"/>
      <c r="D20" s="404">
        <f>ROUND(SUM(D15:D19),2)</f>
        <v>0</v>
      </c>
      <c r="E20" s="404">
        <f>ROUND(SUM(E15:E19),2)</f>
        <v>0</v>
      </c>
      <c r="F20" s="404">
        <f>ROUND(SUM(F15:F19),2)</f>
        <v>0</v>
      </c>
      <c r="G20" s="404">
        <f t="shared" ref="G20:U20" si="8">ROUND(SUM(G15:G19),2)</f>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62" t="s">
        <v>696</v>
      </c>
      <c r="C21" s="763"/>
      <c r="D21" s="277">
        <f t="shared" ref="D21:D27" si="9">ROUND(SUM(E21:F21),2)</f>
        <v>0</v>
      </c>
      <c r="E21" s="277">
        <f t="shared" ref="E21:E27" si="10">ROUND(SUM(G21,J21,M21,P21,S21),2)</f>
        <v>0</v>
      </c>
      <c r="F21" s="277">
        <f t="shared" ref="F21:F27" si="11">ROUND(SUM(H21,K21,N21,Q21,T21),2)</f>
        <v>0</v>
      </c>
      <c r="G21" s="287"/>
      <c r="H21" s="287"/>
      <c r="I21" s="278">
        <f>ROUND(SUM(G21:H21),2)</f>
        <v>0</v>
      </c>
      <c r="J21" s="287"/>
      <c r="K21" s="287"/>
      <c r="L21" s="278">
        <f t="shared" ref="L21:L27" si="12">ROUND(SUM(J21:K21),2)</f>
        <v>0</v>
      </c>
      <c r="M21" s="287"/>
      <c r="N21" s="287"/>
      <c r="O21" s="278">
        <f t="shared" ref="O21:O27" si="13">ROUND(SUM(M21:N21),2)</f>
        <v>0</v>
      </c>
      <c r="P21" s="287"/>
      <c r="Q21" s="287"/>
      <c r="R21" s="278">
        <f t="shared" ref="R21:R27" si="14">ROUND(SUM(P21:Q21),2)</f>
        <v>0</v>
      </c>
      <c r="S21" s="287"/>
      <c r="T21" s="287"/>
      <c r="U21" s="278">
        <f t="shared" ref="U21:U27" si="15">ROUND(SUM(S21:T21),2)</f>
        <v>0</v>
      </c>
    </row>
    <row r="22" spans="2:21" s="265" customFormat="1" ht="29.25" customHeight="1" x14ac:dyDescent="0.2">
      <c r="B22" s="774" t="s">
        <v>591</v>
      </c>
      <c r="C22" s="774"/>
      <c r="D22" s="277">
        <f t="shared" si="9"/>
        <v>0</v>
      </c>
      <c r="E22" s="277">
        <f t="shared" si="10"/>
        <v>0</v>
      </c>
      <c r="F22" s="277">
        <f t="shared" si="11"/>
        <v>0</v>
      </c>
      <c r="G22" s="287"/>
      <c r="H22" s="287"/>
      <c r="I22" s="278">
        <f t="shared" ref="I22:I27" si="16">ROUND(SUM(G22:H22),2)</f>
        <v>0</v>
      </c>
      <c r="J22" s="287"/>
      <c r="K22" s="287"/>
      <c r="L22" s="278">
        <f t="shared" si="12"/>
        <v>0</v>
      </c>
      <c r="M22" s="287"/>
      <c r="N22" s="287"/>
      <c r="O22" s="278">
        <f t="shared" si="13"/>
        <v>0</v>
      </c>
      <c r="P22" s="287"/>
      <c r="Q22" s="287"/>
      <c r="R22" s="278">
        <f t="shared" si="14"/>
        <v>0</v>
      </c>
      <c r="S22" s="287"/>
      <c r="T22" s="287"/>
      <c r="U22" s="278">
        <f t="shared" si="15"/>
        <v>0</v>
      </c>
    </row>
    <row r="23" spans="2:21" s="265" customFormat="1" ht="29.25" customHeight="1" x14ac:dyDescent="0.2">
      <c r="B23" s="774" t="s">
        <v>473</v>
      </c>
      <c r="C23" s="774"/>
      <c r="D23" s="277">
        <f t="shared" si="9"/>
        <v>0</v>
      </c>
      <c r="E23" s="277">
        <f t="shared" si="10"/>
        <v>0</v>
      </c>
      <c r="F23" s="277">
        <f t="shared" si="11"/>
        <v>0</v>
      </c>
      <c r="G23" s="287"/>
      <c r="H23" s="287"/>
      <c r="I23" s="278">
        <f t="shared" si="16"/>
        <v>0</v>
      </c>
      <c r="J23" s="287"/>
      <c r="K23" s="287"/>
      <c r="L23" s="278">
        <f t="shared" si="12"/>
        <v>0</v>
      </c>
      <c r="M23" s="287"/>
      <c r="N23" s="287"/>
      <c r="O23" s="278">
        <f t="shared" si="13"/>
        <v>0</v>
      </c>
      <c r="P23" s="287"/>
      <c r="Q23" s="287"/>
      <c r="R23" s="278">
        <f t="shared" si="14"/>
        <v>0</v>
      </c>
      <c r="S23" s="287"/>
      <c r="T23" s="287"/>
      <c r="U23" s="278">
        <f t="shared" si="15"/>
        <v>0</v>
      </c>
    </row>
    <row r="24" spans="2:21" s="265" customFormat="1" ht="29.25" customHeight="1" x14ac:dyDescent="0.2">
      <c r="B24" s="774" t="s">
        <v>593</v>
      </c>
      <c r="C24" s="774"/>
      <c r="D24" s="277">
        <f t="shared" si="9"/>
        <v>0</v>
      </c>
      <c r="E24" s="277">
        <f t="shared" si="10"/>
        <v>0</v>
      </c>
      <c r="F24" s="277">
        <f t="shared" si="11"/>
        <v>0</v>
      </c>
      <c r="G24" s="287"/>
      <c r="H24" s="287"/>
      <c r="I24" s="278">
        <f t="shared" si="16"/>
        <v>0</v>
      </c>
      <c r="J24" s="287"/>
      <c r="K24" s="287"/>
      <c r="L24" s="278">
        <f t="shared" si="12"/>
        <v>0</v>
      </c>
      <c r="M24" s="287"/>
      <c r="N24" s="287"/>
      <c r="O24" s="278">
        <f t="shared" si="13"/>
        <v>0</v>
      </c>
      <c r="P24" s="287"/>
      <c r="Q24" s="287"/>
      <c r="R24" s="278">
        <f t="shared" si="14"/>
        <v>0</v>
      </c>
      <c r="S24" s="287"/>
      <c r="T24" s="287"/>
      <c r="U24" s="278">
        <f t="shared" si="15"/>
        <v>0</v>
      </c>
    </row>
    <row r="25" spans="2:21" s="265" customFormat="1" ht="29.25" customHeight="1" x14ac:dyDescent="0.2">
      <c r="B25" s="774" t="s">
        <v>592</v>
      </c>
      <c r="C25" s="774"/>
      <c r="D25" s="277">
        <f t="shared" si="9"/>
        <v>0</v>
      </c>
      <c r="E25" s="277">
        <f t="shared" si="10"/>
        <v>0</v>
      </c>
      <c r="F25" s="277">
        <f t="shared" si="11"/>
        <v>0</v>
      </c>
      <c r="G25" s="287"/>
      <c r="H25" s="287"/>
      <c r="I25" s="278">
        <f t="shared" si="16"/>
        <v>0</v>
      </c>
      <c r="J25" s="287"/>
      <c r="K25" s="287"/>
      <c r="L25" s="278">
        <f t="shared" si="12"/>
        <v>0</v>
      </c>
      <c r="M25" s="287"/>
      <c r="N25" s="287"/>
      <c r="O25" s="278">
        <f t="shared" si="13"/>
        <v>0</v>
      </c>
      <c r="P25" s="287"/>
      <c r="Q25" s="287"/>
      <c r="R25" s="278">
        <f t="shared" si="14"/>
        <v>0</v>
      </c>
      <c r="S25" s="287"/>
      <c r="T25" s="287"/>
      <c r="U25" s="278">
        <f t="shared" si="15"/>
        <v>0</v>
      </c>
    </row>
    <row r="26" spans="2:21" s="265" customFormat="1" ht="29.25" customHeight="1" x14ac:dyDescent="0.2">
      <c r="B26" s="774" t="s">
        <v>598</v>
      </c>
      <c r="C26" s="774"/>
      <c r="D26" s="277">
        <f t="shared" si="9"/>
        <v>0</v>
      </c>
      <c r="E26" s="277">
        <f t="shared" si="10"/>
        <v>0</v>
      </c>
      <c r="F26" s="277">
        <f t="shared" si="11"/>
        <v>0</v>
      </c>
      <c r="G26" s="287"/>
      <c r="H26" s="287"/>
      <c r="I26" s="278">
        <f t="shared" si="16"/>
        <v>0</v>
      </c>
      <c r="J26" s="287"/>
      <c r="K26" s="287"/>
      <c r="L26" s="278">
        <f t="shared" si="12"/>
        <v>0</v>
      </c>
      <c r="M26" s="287"/>
      <c r="N26" s="287"/>
      <c r="O26" s="278">
        <f t="shared" si="13"/>
        <v>0</v>
      </c>
      <c r="P26" s="287"/>
      <c r="Q26" s="287"/>
      <c r="R26" s="278">
        <f t="shared" si="14"/>
        <v>0</v>
      </c>
      <c r="S26" s="287"/>
      <c r="T26" s="287"/>
      <c r="U26" s="278">
        <f t="shared" si="15"/>
        <v>0</v>
      </c>
    </row>
    <row r="27" spans="2:21" s="265" customFormat="1" ht="29.25" customHeight="1" x14ac:dyDescent="0.2">
      <c r="B27" s="774" t="s">
        <v>594</v>
      </c>
      <c r="C27" s="774"/>
      <c r="D27" s="277">
        <f t="shared" si="9"/>
        <v>0</v>
      </c>
      <c r="E27" s="277">
        <f t="shared" si="10"/>
        <v>0</v>
      </c>
      <c r="F27" s="277">
        <f t="shared" si="11"/>
        <v>0</v>
      </c>
      <c r="G27" s="287"/>
      <c r="H27" s="287"/>
      <c r="I27" s="278">
        <f t="shared" si="16"/>
        <v>0</v>
      </c>
      <c r="J27" s="287"/>
      <c r="K27" s="287"/>
      <c r="L27" s="278">
        <f t="shared" si="12"/>
        <v>0</v>
      </c>
      <c r="M27" s="287"/>
      <c r="N27" s="287"/>
      <c r="O27" s="278">
        <f t="shared" si="13"/>
        <v>0</v>
      </c>
      <c r="P27" s="287"/>
      <c r="Q27" s="287"/>
      <c r="R27" s="278">
        <f t="shared" si="14"/>
        <v>0</v>
      </c>
      <c r="S27" s="287"/>
      <c r="T27" s="287"/>
      <c r="U27" s="278">
        <f t="shared" si="15"/>
        <v>0</v>
      </c>
    </row>
    <row r="28" spans="2:21" s="265" customFormat="1" ht="29.25" customHeight="1" x14ac:dyDescent="0.2">
      <c r="B28" s="724" t="s">
        <v>336</v>
      </c>
      <c r="C28" s="725"/>
      <c r="D28" s="404">
        <f t="shared" ref="D28:U28" si="17">ROUND(SUM(D21:D27),2)</f>
        <v>0</v>
      </c>
      <c r="E28" s="404">
        <f t="shared" si="17"/>
        <v>0</v>
      </c>
      <c r="F28" s="404">
        <f t="shared" si="17"/>
        <v>0</v>
      </c>
      <c r="G28" s="404">
        <f t="shared" si="17"/>
        <v>0</v>
      </c>
      <c r="H28" s="404">
        <f t="shared" si="17"/>
        <v>0</v>
      </c>
      <c r="I28" s="404">
        <f t="shared" si="17"/>
        <v>0</v>
      </c>
      <c r="J28" s="404">
        <f t="shared" si="17"/>
        <v>0</v>
      </c>
      <c r="K28" s="404">
        <f t="shared" si="17"/>
        <v>0</v>
      </c>
      <c r="L28" s="404">
        <f t="shared" si="17"/>
        <v>0</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724" t="s">
        <v>335</v>
      </c>
      <c r="C29" s="725"/>
      <c r="D29" s="404">
        <f>ROUND(SUM(D20,D28),2)</f>
        <v>0</v>
      </c>
      <c r="E29" s="404">
        <f t="shared" ref="E29:U29" si="18">ROUND(SUM(E20,E28),2)</f>
        <v>0</v>
      </c>
      <c r="F29" s="404">
        <f t="shared" si="18"/>
        <v>0</v>
      </c>
      <c r="G29" s="404">
        <f t="shared" si="18"/>
        <v>0</v>
      </c>
      <c r="H29" s="404">
        <f t="shared" si="18"/>
        <v>0</v>
      </c>
      <c r="I29" s="404">
        <f t="shared" si="18"/>
        <v>0</v>
      </c>
      <c r="J29" s="404">
        <f t="shared" si="18"/>
        <v>0</v>
      </c>
      <c r="K29" s="404">
        <f t="shared" si="18"/>
        <v>0</v>
      </c>
      <c r="L29" s="404">
        <f t="shared" si="18"/>
        <v>0</v>
      </c>
      <c r="M29" s="404">
        <f t="shared" si="18"/>
        <v>0</v>
      </c>
      <c r="N29" s="404">
        <f t="shared" si="18"/>
        <v>0</v>
      </c>
      <c r="O29" s="404">
        <f t="shared" si="18"/>
        <v>0</v>
      </c>
      <c r="P29" s="404">
        <f t="shared" si="18"/>
        <v>0</v>
      </c>
      <c r="Q29" s="404">
        <f t="shared" si="18"/>
        <v>0</v>
      </c>
      <c r="R29" s="404">
        <f t="shared" si="18"/>
        <v>0</v>
      </c>
      <c r="S29" s="404">
        <f t="shared" si="18"/>
        <v>0</v>
      </c>
      <c r="T29" s="404">
        <f t="shared" si="18"/>
        <v>0</v>
      </c>
      <c r="U29" s="404">
        <f t="shared" si="18"/>
        <v>0</v>
      </c>
    </row>
    <row r="30" spans="2:21" s="265" customFormat="1" ht="29.25" customHeight="1" x14ac:dyDescent="0.2">
      <c r="B30" s="724" t="s">
        <v>334</v>
      </c>
      <c r="C30" s="725"/>
      <c r="D30" s="404">
        <f>ROUND((0.15*D20),2)</f>
        <v>0</v>
      </c>
      <c r="E30" s="404">
        <f t="shared" ref="E30:U30" si="19">ROUND((0.15*E20),2)</f>
        <v>0</v>
      </c>
      <c r="F30" s="404">
        <f t="shared" si="19"/>
        <v>0</v>
      </c>
      <c r="G30" s="404">
        <f t="shared" si="19"/>
        <v>0</v>
      </c>
      <c r="H30" s="404">
        <f t="shared" si="19"/>
        <v>0</v>
      </c>
      <c r="I30" s="404">
        <f t="shared" si="19"/>
        <v>0</v>
      </c>
      <c r="J30" s="404">
        <f t="shared" si="19"/>
        <v>0</v>
      </c>
      <c r="K30" s="404">
        <f t="shared" si="19"/>
        <v>0</v>
      </c>
      <c r="L30" s="404">
        <f t="shared" si="19"/>
        <v>0</v>
      </c>
      <c r="M30" s="404">
        <f t="shared" si="19"/>
        <v>0</v>
      </c>
      <c r="N30" s="404">
        <f t="shared" si="19"/>
        <v>0</v>
      </c>
      <c r="O30" s="404">
        <f t="shared" si="19"/>
        <v>0</v>
      </c>
      <c r="P30" s="404">
        <f t="shared" si="19"/>
        <v>0</v>
      </c>
      <c r="Q30" s="404">
        <f t="shared" si="19"/>
        <v>0</v>
      </c>
      <c r="R30" s="404">
        <f t="shared" si="19"/>
        <v>0</v>
      </c>
      <c r="S30" s="404">
        <f t="shared" si="19"/>
        <v>0</v>
      </c>
      <c r="T30" s="404">
        <f t="shared" si="19"/>
        <v>0</v>
      </c>
      <c r="U30" s="404">
        <f t="shared" si="19"/>
        <v>0</v>
      </c>
    </row>
    <row r="31" spans="2:21" s="265" customFormat="1" ht="29.25" customHeight="1" x14ac:dyDescent="0.2">
      <c r="B31" s="728" t="s">
        <v>332</v>
      </c>
      <c r="C31" s="729"/>
      <c r="D31" s="422">
        <f>ROUND(SUM(D29:D30),2)</f>
        <v>0</v>
      </c>
      <c r="E31" s="422">
        <f t="shared" ref="E31:U31" si="20">ROUND(SUM(E29:E30),2)</f>
        <v>0</v>
      </c>
      <c r="F31" s="422">
        <f t="shared" si="20"/>
        <v>0</v>
      </c>
      <c r="G31" s="422">
        <f t="shared" si="20"/>
        <v>0</v>
      </c>
      <c r="H31" s="422">
        <f t="shared" si="20"/>
        <v>0</v>
      </c>
      <c r="I31" s="422">
        <f t="shared" si="20"/>
        <v>0</v>
      </c>
      <c r="J31" s="422">
        <f t="shared" si="20"/>
        <v>0</v>
      </c>
      <c r="K31" s="422">
        <f t="shared" si="20"/>
        <v>0</v>
      </c>
      <c r="L31" s="422">
        <f t="shared" si="20"/>
        <v>0</v>
      </c>
      <c r="M31" s="422">
        <f t="shared" si="20"/>
        <v>0</v>
      </c>
      <c r="N31" s="422">
        <f t="shared" si="20"/>
        <v>0</v>
      </c>
      <c r="O31" s="422">
        <f t="shared" si="20"/>
        <v>0</v>
      </c>
      <c r="P31" s="422">
        <f t="shared" si="20"/>
        <v>0</v>
      </c>
      <c r="Q31" s="422">
        <f t="shared" si="20"/>
        <v>0</v>
      </c>
      <c r="R31" s="422">
        <f t="shared" si="20"/>
        <v>0</v>
      </c>
      <c r="S31" s="422">
        <f t="shared" si="20"/>
        <v>0</v>
      </c>
      <c r="T31" s="422">
        <f t="shared" si="20"/>
        <v>0</v>
      </c>
      <c r="U31" s="422">
        <f t="shared" si="20"/>
        <v>0</v>
      </c>
    </row>
    <row r="32" spans="2:21" s="265" customFormat="1" ht="29.25" customHeight="1" x14ac:dyDescent="0.2">
      <c r="B32" s="782" t="s">
        <v>529</v>
      </c>
      <c r="C32" s="783"/>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26" t="s">
        <v>333</v>
      </c>
      <c r="C33" s="727"/>
      <c r="D33" s="422">
        <f>ROUND(SUM(D31:D32),2)</f>
        <v>0</v>
      </c>
      <c r="E33" s="422">
        <f t="shared" ref="E33:U33" si="21">ROUND(SUM(E31:E32),2)</f>
        <v>0</v>
      </c>
      <c r="F33" s="422">
        <f t="shared" si="21"/>
        <v>0</v>
      </c>
      <c r="G33" s="422">
        <f t="shared" si="21"/>
        <v>0</v>
      </c>
      <c r="H33" s="422">
        <f t="shared" si="21"/>
        <v>0</v>
      </c>
      <c r="I33" s="422">
        <f t="shared" si="21"/>
        <v>0</v>
      </c>
      <c r="J33" s="422">
        <f t="shared" si="21"/>
        <v>0</v>
      </c>
      <c r="K33" s="422">
        <f>ROUND(SUM(K31:K32),2)</f>
        <v>0</v>
      </c>
      <c r="L33" s="422">
        <f t="shared" si="21"/>
        <v>0</v>
      </c>
      <c r="M33" s="422">
        <f t="shared" si="21"/>
        <v>0</v>
      </c>
      <c r="N33" s="422">
        <f t="shared" si="21"/>
        <v>0</v>
      </c>
      <c r="O33" s="422">
        <f t="shared" si="21"/>
        <v>0</v>
      </c>
      <c r="P33" s="422">
        <f t="shared" si="21"/>
        <v>0</v>
      </c>
      <c r="Q33" s="422">
        <f t="shared" si="21"/>
        <v>0</v>
      </c>
      <c r="R33" s="422">
        <f t="shared" si="21"/>
        <v>0</v>
      </c>
      <c r="S33" s="422">
        <f t="shared" si="21"/>
        <v>0</v>
      </c>
      <c r="T33" s="422">
        <f t="shared" si="21"/>
        <v>0</v>
      </c>
      <c r="U33" s="422">
        <f t="shared" si="21"/>
        <v>0</v>
      </c>
    </row>
    <row r="34" spans="2:21" s="265" customFormat="1" ht="29.25" customHeight="1" x14ac:dyDescent="0.2">
      <c r="B34" s="748" t="s">
        <v>331</v>
      </c>
      <c r="C34" s="750"/>
      <c r="D34" s="426">
        <f>ROUND(SUM(E34:F34),2)</f>
        <v>0</v>
      </c>
      <c r="E34" s="426">
        <f>ROUND(SUM(G34,J34,M34,P34,S34),2)</f>
        <v>0</v>
      </c>
      <c r="F34" s="426">
        <f>ROUND(SUM(H34,K34,N34,Q34,T34),2)</f>
        <v>0</v>
      </c>
      <c r="G34" s="287"/>
      <c r="H34" s="287"/>
      <c r="I34" s="426">
        <f>ROUND(SUM(G34:H34),2)</f>
        <v>0</v>
      </c>
      <c r="J34" s="287"/>
      <c r="K34" s="287"/>
      <c r="L34" s="426">
        <f>ROUND(SUM(J34:K34),2)</f>
        <v>0</v>
      </c>
      <c r="M34" s="287"/>
      <c r="N34" s="287"/>
      <c r="O34" s="426">
        <f>ROUND(SUM(M34:N34),2)</f>
        <v>0</v>
      </c>
      <c r="P34" s="287"/>
      <c r="Q34" s="287"/>
      <c r="R34" s="426">
        <f>ROUND(SUM(P34:Q34),2)</f>
        <v>0</v>
      </c>
      <c r="S34" s="287"/>
      <c r="T34" s="287"/>
      <c r="U34" s="426">
        <f>ROUND(SUM(S34:T34),2)</f>
        <v>0</v>
      </c>
    </row>
    <row r="35" spans="2:21" s="290" customFormat="1" ht="29.25" customHeight="1" x14ac:dyDescent="0.2">
      <c r="B35" s="748" t="s">
        <v>596</v>
      </c>
      <c r="C35" s="749"/>
      <c r="D35" s="750"/>
      <c r="E35" s="407">
        <f>ROUND(IFERROR(E$33/$D$33,0),2)</f>
        <v>0</v>
      </c>
      <c r="F35" s="407">
        <f>ROUND(IFERROR(F$33/$D$33,0),2)</f>
        <v>0</v>
      </c>
      <c r="G35" s="264"/>
      <c r="H35" s="289"/>
      <c r="I35" s="407">
        <f>ROUND(IFERROR(I$33/$D$33,0),2)</f>
        <v>0</v>
      </c>
      <c r="J35" s="264"/>
      <c r="K35" s="289"/>
      <c r="L35" s="407">
        <f>ROUND(IFERROR(L$33/$D$33,0),2)</f>
        <v>0</v>
      </c>
      <c r="M35" s="264"/>
      <c r="N35" s="289"/>
      <c r="O35" s="407">
        <f>ROUND(IFERROR(O$33/$D$33,0),2)</f>
        <v>0</v>
      </c>
      <c r="P35" s="264"/>
      <c r="Q35" s="289"/>
      <c r="R35" s="407">
        <f>ROUND(IFERROR(R$33/$D$33,0),2)</f>
        <v>0</v>
      </c>
      <c r="S35" s="264"/>
      <c r="T35" s="289"/>
      <c r="U35" s="407">
        <f>ROUND(IFERROR(U$33/$D$33,0),2)</f>
        <v>0</v>
      </c>
    </row>
    <row r="36" spans="2:21" s="265" customFormat="1" ht="57" customHeight="1" x14ac:dyDescent="0.2">
      <c r="B36" s="740" t="s">
        <v>700</v>
      </c>
      <c r="C36" s="740"/>
      <c r="D36" s="740"/>
      <c r="E36" s="740"/>
      <c r="F36" s="740"/>
      <c r="G36" s="264"/>
      <c r="H36" s="264"/>
      <c r="I36" s="264"/>
      <c r="J36" s="264"/>
      <c r="K36" s="264"/>
      <c r="L36" s="264"/>
      <c r="M36" s="264"/>
      <c r="N36" s="264"/>
      <c r="O36" s="264"/>
      <c r="P36" s="264"/>
      <c r="Q36" s="264"/>
      <c r="R36" s="264"/>
      <c r="S36" s="264"/>
      <c r="T36" s="264"/>
      <c r="U36" s="264"/>
    </row>
    <row r="37" spans="2:21" s="265" customFormat="1" ht="12" customHeight="1" x14ac:dyDescent="0.2">
      <c r="B37" s="269"/>
      <c r="C37" s="269"/>
      <c r="D37" s="269"/>
      <c r="E37" s="269"/>
      <c r="F37" s="269"/>
      <c r="G37" s="264"/>
      <c r="H37" s="289"/>
      <c r="I37" s="289"/>
      <c r="J37" s="289"/>
      <c r="K37" s="289"/>
      <c r="L37" s="289"/>
      <c r="M37" s="289"/>
      <c r="N37" s="289"/>
      <c r="O37" s="289"/>
      <c r="P37" s="289"/>
      <c r="Q37" s="289"/>
      <c r="R37" s="289"/>
      <c r="S37" s="289"/>
      <c r="T37" s="289"/>
      <c r="U37" s="289"/>
    </row>
    <row r="38" spans="2:21" s="265" customFormat="1" ht="23.25" customHeight="1" x14ac:dyDescent="0.2">
      <c r="B38" s="734" t="s">
        <v>330</v>
      </c>
      <c r="C38" s="735"/>
      <c r="D38" s="735"/>
      <c r="E38" s="735"/>
      <c r="F38" s="735"/>
      <c r="G38" s="736"/>
      <c r="H38" s="289"/>
      <c r="I38" s="289"/>
      <c r="J38" s="289"/>
      <c r="K38" s="289"/>
      <c r="L38" s="289"/>
      <c r="M38" s="289"/>
      <c r="N38" s="289"/>
      <c r="O38" s="289"/>
      <c r="P38" s="289"/>
      <c r="Q38" s="289"/>
      <c r="R38" s="289"/>
      <c r="S38" s="289"/>
      <c r="T38" s="289"/>
      <c r="U38" s="289"/>
    </row>
    <row r="39" spans="2:21" s="265" customFormat="1" ht="27" customHeight="1" x14ac:dyDescent="0.2">
      <c r="B39" s="741" t="s">
        <v>329</v>
      </c>
      <c r="C39" s="742"/>
      <c r="D39" s="351" t="s">
        <v>328</v>
      </c>
      <c r="E39" s="351" t="s">
        <v>327</v>
      </c>
      <c r="F39" s="352" t="s">
        <v>642</v>
      </c>
      <c r="G39" s="352" t="s">
        <v>438</v>
      </c>
      <c r="H39" s="289"/>
      <c r="I39" s="289"/>
      <c r="J39" s="289"/>
      <c r="K39" s="289"/>
      <c r="L39" s="289"/>
      <c r="M39" s="289"/>
      <c r="N39" s="289"/>
      <c r="O39" s="289"/>
      <c r="P39" s="289"/>
      <c r="Q39" s="289"/>
      <c r="R39" s="289"/>
      <c r="S39" s="289"/>
      <c r="T39" s="289"/>
      <c r="U39" s="289"/>
    </row>
    <row r="40" spans="2:21" s="265" customFormat="1" ht="30" customHeight="1" x14ac:dyDescent="0.2">
      <c r="B40" s="730" t="s">
        <v>471</v>
      </c>
      <c r="C40" s="751"/>
      <c r="D40" s="752" t="s">
        <v>502</v>
      </c>
      <c r="E40" s="753"/>
      <c r="F40" s="297" t="s">
        <v>472</v>
      </c>
      <c r="G40" s="279">
        <f>$D15</f>
        <v>0</v>
      </c>
      <c r="H40" s="289"/>
      <c r="I40" s="289"/>
      <c r="J40" s="289"/>
      <c r="K40" s="289"/>
      <c r="L40" s="289"/>
      <c r="M40" s="289"/>
      <c r="N40" s="289"/>
      <c r="O40" s="289"/>
      <c r="P40" s="289"/>
      <c r="Q40" s="289"/>
      <c r="R40" s="289"/>
      <c r="S40" s="289"/>
      <c r="T40" s="289"/>
      <c r="U40" s="289"/>
    </row>
    <row r="41" spans="2:21" s="265" customFormat="1" ht="30" customHeight="1" x14ac:dyDescent="0.2">
      <c r="B41" s="730" t="s">
        <v>743</v>
      </c>
      <c r="C41" s="751"/>
      <c r="D41" s="752" t="s">
        <v>502</v>
      </c>
      <c r="E41" s="753"/>
      <c r="F41" s="297" t="s">
        <v>472</v>
      </c>
      <c r="G41" s="279">
        <f>$D16</f>
        <v>0</v>
      </c>
      <c r="H41" s="289"/>
      <c r="I41" s="289"/>
      <c r="J41" s="289"/>
      <c r="K41" s="289"/>
      <c r="L41" s="289"/>
      <c r="M41" s="289"/>
      <c r="N41" s="289"/>
      <c r="O41" s="289"/>
      <c r="P41" s="289"/>
      <c r="Q41" s="289"/>
      <c r="R41" s="289"/>
      <c r="S41" s="289"/>
      <c r="T41" s="289"/>
      <c r="U41" s="289"/>
    </row>
    <row r="42" spans="2:21" s="265" customFormat="1" ht="33" customHeight="1" x14ac:dyDescent="0.2">
      <c r="B42" s="730" t="s">
        <v>521</v>
      </c>
      <c r="C42" s="731"/>
      <c r="D42" s="752" t="s">
        <v>640</v>
      </c>
      <c r="E42" s="753" t="s">
        <v>319</v>
      </c>
      <c r="F42" s="336">
        <f>ROUND((0.2*D29),2)</f>
        <v>0</v>
      </c>
      <c r="G42" s="278">
        <f>$D19</f>
        <v>0</v>
      </c>
      <c r="H42" s="289"/>
      <c r="I42" s="289"/>
      <c r="J42" s="289"/>
      <c r="K42" s="289"/>
      <c r="L42" s="289"/>
      <c r="M42" s="289"/>
      <c r="N42" s="289"/>
      <c r="O42" s="289"/>
      <c r="P42" s="289"/>
      <c r="Q42" s="289"/>
      <c r="R42" s="289"/>
      <c r="S42" s="289"/>
      <c r="T42" s="289"/>
      <c r="U42" s="289"/>
    </row>
    <row r="43" spans="2:21" s="265" customFormat="1" ht="33" customHeight="1" x14ac:dyDescent="0.2">
      <c r="B43" s="730" t="s">
        <v>736</v>
      </c>
      <c r="C43" s="731"/>
      <c r="D43" s="752" t="s">
        <v>737</v>
      </c>
      <c r="E43" s="753" t="s">
        <v>319</v>
      </c>
      <c r="F43" s="336">
        <f>ROUND((0.4*D29),2)</f>
        <v>0</v>
      </c>
      <c r="G43" s="278">
        <f>$D21</f>
        <v>0</v>
      </c>
      <c r="H43" s="289"/>
      <c r="I43" s="289"/>
      <c r="J43" s="289"/>
      <c r="K43" s="289"/>
      <c r="L43" s="289"/>
      <c r="M43" s="289"/>
      <c r="N43" s="289"/>
      <c r="O43" s="289"/>
      <c r="P43" s="289"/>
      <c r="Q43" s="289"/>
      <c r="R43" s="289"/>
      <c r="S43" s="289"/>
      <c r="T43" s="289"/>
      <c r="U43" s="289"/>
    </row>
    <row r="44" spans="2:21" s="265" customFormat="1" ht="30.75" customHeight="1" x14ac:dyDescent="0.2">
      <c r="B44" s="730" t="s">
        <v>1009</v>
      </c>
      <c r="C44" s="731"/>
      <c r="D44" s="291" t="s">
        <v>463</v>
      </c>
      <c r="E44" s="270"/>
      <c r="F44" s="336">
        <f>ROUND((40*$E$44),2)</f>
        <v>0</v>
      </c>
      <c r="G44" s="278">
        <f>$D23</f>
        <v>0</v>
      </c>
      <c r="I44" s="289"/>
      <c r="J44" s="289"/>
      <c r="K44" s="289"/>
      <c r="L44" s="289"/>
      <c r="M44" s="289"/>
      <c r="N44" s="289"/>
      <c r="O44" s="289"/>
      <c r="P44" s="289"/>
      <c r="Q44" s="289"/>
      <c r="R44" s="289"/>
      <c r="S44" s="289"/>
      <c r="T44" s="289"/>
      <c r="U44" s="289"/>
    </row>
    <row r="45" spans="2:21" s="265" customFormat="1" ht="30" customHeight="1" x14ac:dyDescent="0.2">
      <c r="B45" s="730" t="s">
        <v>744</v>
      </c>
      <c r="C45" s="731"/>
      <c r="D45" s="752" t="s">
        <v>745</v>
      </c>
      <c r="E45" s="753" t="s">
        <v>319</v>
      </c>
      <c r="F45" s="336">
        <v>1000</v>
      </c>
      <c r="G45" s="278">
        <f>$D24</f>
        <v>0</v>
      </c>
      <c r="H45" s="289"/>
      <c r="I45" s="289"/>
      <c r="J45" s="289"/>
      <c r="K45" s="289"/>
      <c r="L45" s="289"/>
      <c r="M45" s="289"/>
      <c r="N45" s="289"/>
      <c r="O45" s="289"/>
      <c r="P45" s="289"/>
      <c r="Q45" s="289"/>
      <c r="R45" s="289"/>
      <c r="S45" s="289"/>
      <c r="T45" s="289"/>
      <c r="U45" s="289"/>
    </row>
    <row r="46" spans="2:21" s="294" customFormat="1" ht="28.5" customHeight="1" x14ac:dyDescent="0.2">
      <c r="B46" s="756" t="s">
        <v>644</v>
      </c>
      <c r="C46" s="757"/>
      <c r="D46" s="752" t="s">
        <v>645</v>
      </c>
      <c r="E46" s="758"/>
      <c r="F46" s="297">
        <f>ROUND(0.01*D31,2)</f>
        <v>0</v>
      </c>
      <c r="G46" s="277">
        <f>$D25</f>
        <v>0</v>
      </c>
      <c r="H46" s="292"/>
      <c r="I46" s="292"/>
      <c r="J46" s="292"/>
      <c r="K46" s="292"/>
      <c r="L46" s="292"/>
      <c r="M46" s="292"/>
      <c r="N46" s="293"/>
      <c r="O46" s="292"/>
      <c r="P46" s="292"/>
      <c r="Q46" s="292"/>
      <c r="R46" s="292"/>
      <c r="S46" s="292"/>
      <c r="T46" s="292"/>
      <c r="U46" s="292"/>
    </row>
    <row r="47" spans="2:21" s="265" customFormat="1" ht="29.25" customHeight="1" x14ac:dyDescent="0.2">
      <c r="B47" s="730" t="s">
        <v>322</v>
      </c>
      <c r="C47" s="731"/>
      <c r="D47" s="752" t="s">
        <v>641</v>
      </c>
      <c r="E47" s="753" t="s">
        <v>319</v>
      </c>
      <c r="F47" s="336">
        <f>ROUND(0.15*D20,2)</f>
        <v>0</v>
      </c>
      <c r="G47" s="277">
        <f>$D30</f>
        <v>0</v>
      </c>
      <c r="H47" s="289"/>
      <c r="I47" s="289"/>
      <c r="J47" s="289"/>
      <c r="K47" s="289"/>
      <c r="L47" s="289"/>
      <c r="M47" s="289"/>
      <c r="N47" s="289"/>
      <c r="O47" s="289"/>
      <c r="P47" s="289"/>
      <c r="Q47" s="289"/>
      <c r="R47" s="289"/>
      <c r="S47" s="289"/>
      <c r="T47" s="289"/>
      <c r="U47" s="289"/>
    </row>
    <row r="48" spans="2:21" ht="21.75" customHeight="1" x14ac:dyDescent="0.2">
      <c r="B48" s="743" t="s">
        <v>321</v>
      </c>
      <c r="C48" s="744"/>
      <c r="D48" s="744"/>
      <c r="E48" s="744"/>
      <c r="F48" s="744"/>
      <c r="G48" s="745"/>
      <c r="H48" s="289"/>
      <c r="I48" s="289"/>
      <c r="J48" s="289"/>
      <c r="K48" s="289"/>
      <c r="L48" s="289"/>
      <c r="M48" s="289"/>
      <c r="N48" s="289"/>
      <c r="O48" s="289"/>
      <c r="P48" s="289"/>
      <c r="Q48" s="289"/>
      <c r="R48" s="289"/>
      <c r="S48" s="289"/>
      <c r="T48" s="289"/>
      <c r="U48" s="289"/>
    </row>
    <row r="49" spans="2:21" ht="33.75" customHeight="1" x14ac:dyDescent="0.2">
      <c r="B49" s="730" t="s">
        <v>706</v>
      </c>
      <c r="C49" s="731"/>
      <c r="D49" s="754" t="s">
        <v>746</v>
      </c>
      <c r="E49" s="755"/>
      <c r="F49" s="356">
        <v>500000</v>
      </c>
      <c r="G49" s="278">
        <f>$D31</f>
        <v>0</v>
      </c>
      <c r="H49" s="289"/>
      <c r="I49" s="289"/>
      <c r="J49" s="289"/>
      <c r="K49" s="289"/>
      <c r="L49" s="289"/>
      <c r="M49" s="289"/>
      <c r="N49" s="289"/>
      <c r="O49" s="289"/>
      <c r="P49" s="289"/>
      <c r="Q49" s="289"/>
      <c r="R49" s="289"/>
      <c r="S49" s="289"/>
      <c r="T49" s="289"/>
      <c r="U49" s="289"/>
    </row>
    <row r="50" spans="2:21" ht="31.5" customHeight="1" x14ac:dyDescent="0.2">
      <c r="B50" s="730" t="s">
        <v>523</v>
      </c>
      <c r="C50" s="731"/>
      <c r="D50" s="752" t="s">
        <v>747</v>
      </c>
      <c r="E50" s="753" t="s">
        <v>319</v>
      </c>
      <c r="F50" s="336">
        <f>ROUND(0.6*D33,2)</f>
        <v>0</v>
      </c>
      <c r="G50" s="278">
        <f>$D34</f>
        <v>0</v>
      </c>
      <c r="H50" s="289"/>
      <c r="I50" s="289"/>
      <c r="J50" s="289"/>
      <c r="K50" s="289"/>
      <c r="L50" s="289"/>
      <c r="M50" s="289"/>
      <c r="N50" s="289"/>
      <c r="O50" s="289"/>
      <c r="P50" s="289"/>
      <c r="Q50" s="289"/>
      <c r="R50" s="289"/>
      <c r="S50" s="289"/>
      <c r="T50" s="289"/>
      <c r="U50" s="289"/>
    </row>
    <row r="51" spans="2:21" ht="13.5" customHeight="1" x14ac:dyDescent="0.2">
      <c r="B51" s="289"/>
      <c r="C51" s="289"/>
      <c r="D51" s="289"/>
      <c r="E51" s="289"/>
      <c r="F51" s="289"/>
      <c r="G51" s="289"/>
      <c r="H51" s="289"/>
      <c r="I51" s="289"/>
      <c r="J51" s="289"/>
      <c r="K51" s="289"/>
      <c r="L51" s="289"/>
      <c r="M51" s="289"/>
      <c r="N51" s="289"/>
      <c r="O51" s="289"/>
      <c r="P51" s="289"/>
      <c r="Q51" s="289"/>
      <c r="R51" s="289"/>
      <c r="S51" s="289"/>
      <c r="T51" s="289"/>
      <c r="U51" s="289"/>
    </row>
    <row r="52" spans="2:21" ht="19.5" customHeight="1" x14ac:dyDescent="0.2">
      <c r="B52" s="737" t="s">
        <v>698</v>
      </c>
      <c r="C52" s="738"/>
      <c r="D52" s="739"/>
      <c r="E52" s="289"/>
      <c r="F52" s="289"/>
      <c r="G52" s="289"/>
      <c r="H52" s="289"/>
      <c r="I52" s="289"/>
      <c r="J52" s="289"/>
      <c r="K52" s="289"/>
      <c r="L52" s="289"/>
      <c r="M52" s="289"/>
      <c r="N52" s="289"/>
      <c r="O52" s="289"/>
      <c r="P52" s="289"/>
      <c r="Q52" s="289"/>
      <c r="R52" s="289"/>
      <c r="S52" s="289"/>
      <c r="T52" s="289"/>
      <c r="U52" s="289"/>
    </row>
    <row r="53" spans="2:21" ht="34.5" customHeight="1" x14ac:dyDescent="0.2">
      <c r="B53" s="420" t="s">
        <v>317</v>
      </c>
      <c r="C53" s="746" t="s">
        <v>437</v>
      </c>
      <c r="D53" s="747"/>
      <c r="E53" s="289"/>
      <c r="F53" s="289"/>
      <c r="G53" s="289"/>
      <c r="H53" s="289"/>
      <c r="I53" s="289"/>
      <c r="J53" s="289"/>
      <c r="K53" s="289"/>
      <c r="L53" s="289"/>
      <c r="M53" s="289"/>
      <c r="N53" s="289"/>
      <c r="O53" s="289"/>
      <c r="P53" s="289"/>
      <c r="Q53" s="289"/>
      <c r="R53" s="289"/>
      <c r="S53" s="289"/>
      <c r="T53" s="289"/>
      <c r="U53" s="289"/>
    </row>
    <row r="54" spans="2:21" ht="22.5" customHeight="1" x14ac:dyDescent="0.2">
      <c r="B54" s="732" t="s">
        <v>316</v>
      </c>
      <c r="C54" s="350" t="s">
        <v>315</v>
      </c>
      <c r="D54" s="350" t="s">
        <v>314</v>
      </c>
      <c r="E54" s="289"/>
      <c r="F54" s="289"/>
      <c r="G54" s="289"/>
      <c r="H54" s="289"/>
      <c r="I54" s="289"/>
      <c r="J54" s="289"/>
      <c r="K54" s="289"/>
      <c r="L54" s="289"/>
      <c r="M54" s="289"/>
      <c r="N54" s="289"/>
      <c r="O54" s="289"/>
      <c r="P54" s="289"/>
      <c r="Q54" s="289"/>
      <c r="R54" s="289"/>
      <c r="S54" s="289"/>
      <c r="T54" s="289"/>
      <c r="U54" s="289"/>
    </row>
    <row r="55" spans="2:21" ht="22.5" customHeight="1" x14ac:dyDescent="0.2">
      <c r="B55" s="733"/>
      <c r="C55" s="350" t="s">
        <v>313</v>
      </c>
      <c r="D55" s="350" t="s">
        <v>312</v>
      </c>
      <c r="E55" s="289"/>
      <c r="F55" s="289"/>
      <c r="G55" s="289"/>
      <c r="H55" s="289"/>
      <c r="I55" s="289"/>
      <c r="J55" s="289"/>
      <c r="K55" s="289"/>
      <c r="L55" s="289"/>
      <c r="M55" s="289"/>
      <c r="N55" s="289"/>
      <c r="O55" s="289"/>
      <c r="P55" s="289"/>
      <c r="Q55" s="289"/>
      <c r="R55" s="289"/>
      <c r="S55" s="289"/>
      <c r="T55" s="289"/>
      <c r="U55" s="289"/>
    </row>
    <row r="56" spans="2:21" ht="22.5" customHeight="1" x14ac:dyDescent="0.2">
      <c r="B56" s="420" t="s">
        <v>311</v>
      </c>
      <c r="C56" s="723" t="s">
        <v>310</v>
      </c>
      <c r="D56" s="723"/>
      <c r="E56" s="289"/>
      <c r="F56" s="289"/>
      <c r="G56" s="289"/>
      <c r="H56" s="289"/>
      <c r="I56" s="289"/>
      <c r="J56" s="289"/>
      <c r="K56" s="289"/>
      <c r="L56" s="289"/>
      <c r="M56" s="289"/>
      <c r="N56" s="289"/>
      <c r="O56" s="289"/>
      <c r="P56" s="289"/>
      <c r="Q56" s="289"/>
      <c r="R56" s="289"/>
      <c r="S56" s="289"/>
      <c r="T56" s="289"/>
      <c r="U56" s="289"/>
    </row>
    <row r="57" spans="2:21" ht="12" customHeight="1" x14ac:dyDescent="0.2">
      <c r="B57" s="273"/>
      <c r="C57" s="289"/>
      <c r="D57" s="289"/>
      <c r="E57" s="289"/>
      <c r="F57" s="289"/>
      <c r="G57" s="289"/>
      <c r="H57" s="289"/>
      <c r="I57" s="289"/>
      <c r="J57" s="289"/>
      <c r="K57" s="289"/>
      <c r="L57" s="289"/>
      <c r="M57" s="289"/>
      <c r="N57" s="289"/>
      <c r="O57" s="289"/>
      <c r="P57" s="289"/>
      <c r="Q57" s="289"/>
      <c r="R57" s="289"/>
      <c r="S57" s="289"/>
      <c r="T57" s="289"/>
      <c r="U57" s="289"/>
    </row>
    <row r="58" spans="2:21" s="274" customFormat="1" ht="40" customHeight="1" x14ac:dyDescent="0.2">
      <c r="B58" s="436" t="s">
        <v>611</v>
      </c>
      <c r="C58" s="784" t="s">
        <v>612</v>
      </c>
      <c r="D58" s="784"/>
      <c r="E58" s="784" t="s">
        <v>613</v>
      </c>
      <c r="F58" s="784"/>
      <c r="G58" s="14"/>
      <c r="H58" s="14"/>
      <c r="I58" s="14"/>
      <c r="J58" s="276"/>
      <c r="K58" s="276"/>
      <c r="L58" s="276"/>
      <c r="M58" s="276"/>
      <c r="N58" s="276"/>
      <c r="O58" s="293"/>
      <c r="P58" s="276"/>
      <c r="Q58" s="244"/>
      <c r="R58" s="244"/>
      <c r="S58" s="244"/>
      <c r="T58" s="244"/>
      <c r="U58" s="244"/>
    </row>
    <row r="59" spans="2:21" s="274" customFormat="1" ht="29.25" customHeight="1" x14ac:dyDescent="0.2">
      <c r="B59" s="437" t="s">
        <v>614</v>
      </c>
      <c r="C59" s="785" t="s">
        <v>615</v>
      </c>
      <c r="D59" s="785"/>
      <c r="E59" s="785" t="s">
        <v>616</v>
      </c>
      <c r="F59" s="785"/>
      <c r="G59" s="14"/>
      <c r="H59" s="14"/>
      <c r="I59" s="14"/>
      <c r="J59" s="276"/>
      <c r="K59" s="276"/>
      <c r="L59" s="276"/>
      <c r="M59" s="276"/>
      <c r="N59" s="276"/>
      <c r="O59" s="293"/>
      <c r="P59" s="276"/>
      <c r="Q59" s="230"/>
      <c r="R59" s="230"/>
      <c r="S59" s="230"/>
      <c r="T59" s="230"/>
      <c r="U59" s="230"/>
    </row>
    <row r="60" spans="2:21" s="274" customFormat="1" ht="27" customHeight="1" x14ac:dyDescent="0.2">
      <c r="B60" s="436" t="s">
        <v>617</v>
      </c>
      <c r="C60" s="785" t="s">
        <v>618</v>
      </c>
      <c r="D60" s="785"/>
      <c r="E60" s="785" t="s">
        <v>619</v>
      </c>
      <c r="F60" s="785"/>
      <c r="G60" s="14"/>
      <c r="H60" s="14"/>
      <c r="I60" s="14"/>
      <c r="J60" s="276"/>
      <c r="K60" s="276"/>
      <c r="L60" s="276"/>
      <c r="M60" s="276"/>
      <c r="N60" s="276"/>
      <c r="O60" s="293"/>
      <c r="P60" s="276"/>
      <c r="Q60" s="230"/>
      <c r="R60" s="230"/>
      <c r="S60" s="230"/>
      <c r="T60" s="230"/>
      <c r="U60" s="230"/>
    </row>
    <row r="61" spans="2:21" s="274" customFormat="1" ht="41.25" customHeight="1" x14ac:dyDescent="0.2">
      <c r="B61" s="436" t="s">
        <v>620</v>
      </c>
      <c r="C61" s="785" t="s">
        <v>621</v>
      </c>
      <c r="D61" s="785"/>
      <c r="E61" s="785" t="s">
        <v>622</v>
      </c>
      <c r="F61" s="785"/>
      <c r="G61" s="14"/>
      <c r="H61" s="14"/>
      <c r="I61" s="14"/>
      <c r="J61" s="276"/>
      <c r="K61" s="276"/>
      <c r="L61" s="276"/>
      <c r="M61" s="276"/>
      <c r="N61" s="276"/>
      <c r="O61" s="293"/>
      <c r="P61" s="276"/>
      <c r="Q61" s="230"/>
      <c r="R61" s="230"/>
      <c r="S61" s="230"/>
      <c r="T61" s="230"/>
      <c r="U61" s="230"/>
    </row>
    <row r="62" spans="2:21" s="274" customFormat="1" ht="41.25" customHeight="1" x14ac:dyDescent="0.2">
      <c r="B62" s="436" t="s">
        <v>623</v>
      </c>
      <c r="C62" s="785" t="s">
        <v>624</v>
      </c>
      <c r="D62" s="785"/>
      <c r="E62" s="785" t="s">
        <v>625</v>
      </c>
      <c r="F62" s="785"/>
      <c r="G62" s="14"/>
      <c r="H62" s="14"/>
      <c r="I62" s="14"/>
      <c r="J62" s="276"/>
      <c r="K62" s="276"/>
      <c r="L62" s="276"/>
      <c r="M62" s="276"/>
      <c r="N62" s="276"/>
      <c r="O62" s="293"/>
      <c r="P62" s="276"/>
      <c r="Q62" s="230"/>
      <c r="R62" s="230"/>
      <c r="S62" s="230"/>
      <c r="T62" s="230"/>
      <c r="U62" s="230"/>
    </row>
    <row r="63" spans="2:21" s="274" customFormat="1" ht="66" customHeight="1" x14ac:dyDescent="0.2">
      <c r="B63" s="436" t="s">
        <v>626</v>
      </c>
      <c r="C63" s="785" t="s">
        <v>627</v>
      </c>
      <c r="D63" s="785"/>
      <c r="E63" s="785" t="s">
        <v>628</v>
      </c>
      <c r="F63" s="785"/>
      <c r="G63" s="14"/>
      <c r="H63" s="14"/>
      <c r="I63" s="14"/>
      <c r="J63" s="276"/>
      <c r="K63" s="276"/>
      <c r="L63" s="276"/>
      <c r="M63" s="276"/>
      <c r="N63" s="276"/>
      <c r="O63" s="293"/>
      <c r="P63" s="276"/>
      <c r="Q63" s="230"/>
      <c r="R63" s="230"/>
      <c r="S63" s="230"/>
      <c r="T63" s="230"/>
      <c r="U63" s="230"/>
    </row>
    <row r="64" spans="2:21" s="274" customFormat="1" ht="11.25" customHeight="1" x14ac:dyDescent="0.2">
      <c r="B64" s="228"/>
      <c r="C64" s="228"/>
      <c r="D64" s="229"/>
      <c r="E64" s="229"/>
      <c r="F64" s="229"/>
      <c r="G64" s="230"/>
      <c r="H64" s="230"/>
      <c r="I64" s="230"/>
      <c r="J64" s="230"/>
      <c r="K64" s="230"/>
      <c r="L64" s="230"/>
      <c r="M64" s="230"/>
      <c r="N64" s="230"/>
      <c r="O64" s="230"/>
      <c r="P64" s="230"/>
      <c r="Q64" s="230"/>
      <c r="R64" s="230"/>
      <c r="S64" s="230"/>
      <c r="T64" s="230"/>
      <c r="U64" s="230"/>
    </row>
    <row r="65" spans="2:21" s="274" customFormat="1" ht="17.25" customHeight="1" x14ac:dyDescent="0.2">
      <c r="B65" s="789" t="s">
        <v>699</v>
      </c>
      <c r="C65" s="789"/>
      <c r="D65" s="789"/>
      <c r="E65" s="789"/>
      <c r="F65" s="789"/>
      <c r="G65" s="230"/>
      <c r="H65" s="230"/>
      <c r="I65" s="230"/>
      <c r="J65" s="230"/>
      <c r="K65" s="230"/>
      <c r="L65" s="230"/>
      <c r="M65" s="230"/>
      <c r="N65" s="230"/>
      <c r="O65" s="230"/>
      <c r="P65" s="230"/>
      <c r="Q65" s="230"/>
      <c r="R65" s="230"/>
      <c r="S65" s="230"/>
      <c r="T65" s="230"/>
      <c r="U65" s="230"/>
    </row>
    <row r="66" spans="2:21" s="274" customFormat="1" ht="28.5" customHeight="1" x14ac:dyDescent="0.2">
      <c r="B66" s="436" t="s">
        <v>611</v>
      </c>
      <c r="C66" s="784" t="s">
        <v>629</v>
      </c>
      <c r="D66" s="784"/>
      <c r="E66" s="784" t="s">
        <v>630</v>
      </c>
      <c r="F66" s="784"/>
      <c r="G66" s="230"/>
      <c r="H66" s="230"/>
      <c r="I66" s="230"/>
      <c r="J66" s="230"/>
      <c r="K66" s="230"/>
      <c r="L66" s="230"/>
      <c r="M66" s="230"/>
      <c r="N66" s="230"/>
      <c r="O66" s="230"/>
      <c r="P66" s="230"/>
      <c r="Q66" s="230"/>
      <c r="R66" s="230"/>
      <c r="S66" s="230"/>
      <c r="T66" s="230"/>
      <c r="U66" s="230"/>
    </row>
    <row r="67" spans="2:21" s="274" customFormat="1" ht="15" customHeight="1" x14ac:dyDescent="0.2">
      <c r="B67" s="436" t="s">
        <v>631</v>
      </c>
      <c r="C67" s="786">
        <v>27.98</v>
      </c>
      <c r="D67" s="786"/>
      <c r="E67" s="786">
        <v>22.21</v>
      </c>
      <c r="F67" s="786"/>
      <c r="G67" s="276"/>
      <c r="H67" s="276"/>
      <c r="I67" s="14"/>
      <c r="J67" s="276"/>
      <c r="K67" s="276"/>
      <c r="L67" s="276"/>
      <c r="M67" s="276"/>
      <c r="N67" s="276"/>
      <c r="O67" s="293"/>
      <c r="P67" s="276"/>
      <c r="Q67" s="276"/>
      <c r="R67" s="276"/>
      <c r="S67" s="276"/>
      <c r="T67" s="276"/>
      <c r="U67" s="276"/>
    </row>
    <row r="68" spans="2:21" s="274" customFormat="1" ht="15" customHeight="1" x14ac:dyDescent="0.2">
      <c r="B68" s="436" t="s">
        <v>632</v>
      </c>
      <c r="C68" s="786">
        <v>19.62</v>
      </c>
      <c r="D68" s="786"/>
      <c r="E68" s="786">
        <v>14.77</v>
      </c>
      <c r="F68" s="786"/>
      <c r="G68" s="276"/>
      <c r="H68" s="276"/>
      <c r="I68" s="14"/>
      <c r="J68" s="276"/>
      <c r="K68" s="276"/>
      <c r="L68" s="276"/>
      <c r="M68" s="276"/>
      <c r="N68" s="276"/>
      <c r="O68" s="293"/>
      <c r="P68" s="276"/>
      <c r="Q68" s="276"/>
      <c r="R68" s="276"/>
      <c r="S68" s="276"/>
      <c r="T68" s="276"/>
      <c r="U68" s="276"/>
    </row>
    <row r="69" spans="2:21" s="274" customFormat="1" ht="15" customHeight="1" x14ac:dyDescent="0.2">
      <c r="B69" s="436" t="s">
        <v>633</v>
      </c>
      <c r="C69" s="786">
        <v>16</v>
      </c>
      <c r="D69" s="786"/>
      <c r="E69" s="786">
        <v>12.6</v>
      </c>
      <c r="F69" s="786"/>
      <c r="G69" s="276"/>
      <c r="H69" s="245"/>
      <c r="I69" s="14"/>
      <c r="J69" s="276"/>
      <c r="K69" s="276"/>
      <c r="L69" s="276"/>
      <c r="M69" s="276"/>
      <c r="N69" s="276"/>
      <c r="O69" s="293"/>
      <c r="P69" s="276"/>
      <c r="Q69" s="276"/>
      <c r="R69" s="276"/>
      <c r="S69" s="276"/>
      <c r="T69" s="276"/>
      <c r="U69" s="276"/>
    </row>
    <row r="70" spans="2:21" s="274" customFormat="1" ht="15" customHeight="1" x14ac:dyDescent="0.2">
      <c r="B70" s="436" t="s">
        <v>634</v>
      </c>
      <c r="C70" s="786">
        <v>15.73</v>
      </c>
      <c r="D70" s="786"/>
      <c r="E70" s="786">
        <v>12.06</v>
      </c>
      <c r="F70" s="786"/>
      <c r="G70" s="276"/>
      <c r="H70" s="245"/>
      <c r="I70" s="14"/>
      <c r="J70" s="276"/>
      <c r="K70" s="276"/>
      <c r="L70" s="276"/>
      <c r="M70" s="276"/>
      <c r="N70" s="276"/>
      <c r="O70" s="293"/>
      <c r="P70" s="276"/>
      <c r="Q70" s="276"/>
      <c r="R70" s="276"/>
      <c r="S70" s="276"/>
      <c r="T70" s="276"/>
      <c r="U70" s="276"/>
    </row>
    <row r="71" spans="2:21" s="274" customFormat="1" ht="15" customHeight="1" x14ac:dyDescent="0.2">
      <c r="B71" s="436" t="s">
        <v>635</v>
      </c>
      <c r="C71" s="786">
        <v>12.47</v>
      </c>
      <c r="D71" s="786"/>
      <c r="E71" s="786">
        <v>9.51</v>
      </c>
      <c r="F71" s="786"/>
      <c r="G71" s="276"/>
      <c r="H71" s="245"/>
      <c r="I71" s="14"/>
      <c r="J71" s="276"/>
      <c r="K71" s="276"/>
      <c r="L71" s="276"/>
      <c r="M71" s="276"/>
      <c r="N71" s="276"/>
      <c r="O71" s="293"/>
      <c r="P71" s="276"/>
      <c r="Q71" s="276"/>
      <c r="R71" s="276"/>
      <c r="S71" s="276"/>
      <c r="T71" s="276"/>
      <c r="U71" s="276"/>
    </row>
    <row r="72" spans="2:21" s="274" customFormat="1" ht="15" customHeight="1" x14ac:dyDescent="0.2">
      <c r="B72" s="787" t="s">
        <v>636</v>
      </c>
      <c r="C72" s="787"/>
      <c r="D72" s="787"/>
      <c r="E72" s="787"/>
      <c r="F72" s="787"/>
      <c r="G72" s="276"/>
      <c r="H72" s="245"/>
      <c r="I72" s="14"/>
      <c r="J72" s="14"/>
      <c r="K72" s="276"/>
      <c r="L72" s="276"/>
      <c r="M72" s="276"/>
      <c r="N72" s="276"/>
      <c r="O72" s="293"/>
      <c r="P72" s="276"/>
      <c r="Q72" s="276"/>
      <c r="R72" s="276"/>
      <c r="S72" s="276"/>
      <c r="T72" s="276"/>
      <c r="U72" s="276"/>
    </row>
    <row r="73" spans="2:21" s="274" customFormat="1" ht="38.25" customHeight="1" x14ac:dyDescent="0.2">
      <c r="B73" s="788" t="s">
        <v>637</v>
      </c>
      <c r="C73" s="788"/>
      <c r="D73" s="788"/>
      <c r="E73" s="788"/>
      <c r="F73" s="788"/>
      <c r="G73" s="14"/>
      <c r="H73" s="245"/>
      <c r="I73" s="14"/>
      <c r="J73" s="14"/>
      <c r="K73" s="276"/>
      <c r="L73" s="276"/>
      <c r="M73" s="276"/>
      <c r="N73" s="276"/>
      <c r="O73" s="293"/>
      <c r="P73" s="276"/>
      <c r="Q73" s="276"/>
      <c r="R73" s="276"/>
      <c r="S73" s="276"/>
      <c r="T73" s="276"/>
      <c r="U73" s="276"/>
    </row>
    <row r="74" spans="2:21" ht="25.25" customHeight="1" x14ac:dyDescent="0.2"/>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hidden="1" customHeight="1" x14ac:dyDescent="0.2"/>
    <row r="164" ht="25.25" hidden="1" customHeight="1" x14ac:dyDescent="0.2"/>
    <row r="165" ht="25.25" hidden="1" customHeight="1" x14ac:dyDescent="0.2"/>
    <row r="166" ht="25.25" hidden="1" customHeight="1" x14ac:dyDescent="0.2"/>
    <row r="167" ht="25.25" hidden="1" customHeight="1" x14ac:dyDescent="0.2"/>
    <row r="168" ht="25.25" hidden="1" customHeight="1" x14ac:dyDescent="0.2"/>
    <row r="169" ht="25.25" hidden="1"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hidden="1" customHeight="1" x14ac:dyDescent="0.2"/>
    <row r="177" ht="25.25" hidden="1" customHeight="1" x14ac:dyDescent="0.2"/>
    <row r="178" ht="25.25" hidden="1" customHeight="1" x14ac:dyDescent="0.2"/>
    <row r="179" ht="25.25" hidden="1" customHeight="1" x14ac:dyDescent="0.2"/>
    <row r="180" ht="25.25" customHeight="1" x14ac:dyDescent="0.2"/>
    <row r="181" ht="25.25" customHeight="1" x14ac:dyDescent="0.2"/>
    <row r="182" ht="25.25" customHeight="1" x14ac:dyDescent="0.2"/>
    <row r="183" ht="25.25" customHeight="1" x14ac:dyDescent="0.2"/>
    <row r="184" ht="25.25"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hidden="1" customHeight="1" x14ac:dyDescent="0.2"/>
    <row r="225" ht="25.25" hidden="1" customHeight="1" x14ac:dyDescent="0.2"/>
    <row r="226" ht="25.25" hidden="1" customHeight="1" x14ac:dyDescent="0.2"/>
    <row r="227" ht="25.25" hidden="1" customHeight="1" x14ac:dyDescent="0.2"/>
    <row r="228" ht="25.25" hidden="1" customHeight="1" x14ac:dyDescent="0.2"/>
    <row r="229" ht="25.25" hidden="1" customHeight="1" x14ac:dyDescent="0.2"/>
    <row r="230" ht="25.25" hidden="1"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hidden="1" customHeight="1" x14ac:dyDescent="0.2"/>
    <row r="238" ht="25.25" hidden="1" customHeight="1" x14ac:dyDescent="0.2"/>
    <row r="239" ht="25.25" hidden="1" customHeight="1" x14ac:dyDescent="0.2"/>
    <row r="240" ht="25.25" hidden="1" customHeight="1" x14ac:dyDescent="0.2"/>
    <row r="241" ht="25.25" customHeight="1" x14ac:dyDescent="0.2"/>
    <row r="242" ht="25.25" customHeight="1" x14ac:dyDescent="0.2"/>
    <row r="243" ht="25.25" customHeight="1" x14ac:dyDescent="0.2"/>
    <row r="244" ht="25.25" customHeight="1" x14ac:dyDescent="0.2"/>
    <row r="245" ht="25.25"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hidden="1" customHeight="1" x14ac:dyDescent="0.2"/>
    <row r="286" ht="25.25" hidden="1" customHeight="1" x14ac:dyDescent="0.2"/>
    <row r="287" ht="25.25" hidden="1" customHeight="1" x14ac:dyDescent="0.2"/>
    <row r="288" ht="25.25" hidden="1" customHeight="1" x14ac:dyDescent="0.2"/>
    <row r="289" ht="25.25" hidden="1" customHeight="1" x14ac:dyDescent="0.2"/>
    <row r="290" ht="25.25" hidden="1" customHeight="1" x14ac:dyDescent="0.2"/>
    <row r="291" ht="25.25" hidden="1"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hidden="1" customHeight="1" x14ac:dyDescent="0.2"/>
    <row r="299" ht="25.25" hidden="1" customHeight="1" x14ac:dyDescent="0.2"/>
    <row r="300" ht="25.25" hidden="1" customHeight="1" x14ac:dyDescent="0.2"/>
    <row r="301" ht="25.25" hidden="1" customHeight="1" x14ac:dyDescent="0.2"/>
    <row r="302" ht="25.25" customHeight="1" x14ac:dyDescent="0.2"/>
    <row r="303" ht="25.25" customHeight="1" x14ac:dyDescent="0.2"/>
    <row r="304" ht="25.25" customHeight="1" x14ac:dyDescent="0.2"/>
    <row r="305" ht="25.25" customHeight="1" x14ac:dyDescent="0.2"/>
    <row r="306" ht="25.25"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hidden="1" customHeight="1" x14ac:dyDescent="0.2"/>
    <row r="347" ht="25.25" hidden="1" customHeight="1" x14ac:dyDescent="0.2"/>
    <row r="348" ht="25.25" hidden="1" customHeight="1" x14ac:dyDescent="0.2"/>
    <row r="349" ht="25.25" hidden="1" customHeight="1" x14ac:dyDescent="0.2"/>
    <row r="350" ht="25.25" hidden="1" customHeight="1" x14ac:dyDescent="0.2"/>
    <row r="351" ht="25.25" hidden="1" customHeight="1" x14ac:dyDescent="0.2"/>
    <row r="352" ht="25.25" hidden="1"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hidden="1" customHeight="1" x14ac:dyDescent="0.2"/>
    <row r="360" ht="25.25" hidden="1" customHeight="1" x14ac:dyDescent="0.2"/>
    <row r="361" ht="25.25" hidden="1" customHeight="1" x14ac:dyDescent="0.2"/>
    <row r="362" ht="25.25" hidden="1" customHeight="1" x14ac:dyDescent="0.2"/>
    <row r="363" ht="25.25" customHeight="1" x14ac:dyDescent="0.2"/>
    <row r="364" ht="25.25" customHeight="1" x14ac:dyDescent="0.2"/>
    <row r="365" ht="25.25" customHeight="1" x14ac:dyDescent="0.2"/>
    <row r="366" ht="25.25" customHeight="1" x14ac:dyDescent="0.2"/>
    <row r="367" ht="25.25"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hidden="1" customHeight="1" x14ac:dyDescent="0.2"/>
    <row r="408" ht="25.25" hidden="1" customHeight="1" x14ac:dyDescent="0.2"/>
    <row r="409" ht="25.25" hidden="1" customHeight="1" x14ac:dyDescent="0.2"/>
    <row r="410" ht="25.25" hidden="1" customHeight="1" x14ac:dyDescent="0.2"/>
    <row r="411" ht="25.25" hidden="1" customHeight="1" x14ac:dyDescent="0.2"/>
    <row r="412" ht="25.25" hidden="1" customHeight="1" x14ac:dyDescent="0.2"/>
    <row r="413" ht="25.25" hidden="1"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hidden="1" customHeight="1" x14ac:dyDescent="0.2"/>
    <row r="421" ht="25.25" hidden="1" customHeight="1" x14ac:dyDescent="0.2"/>
    <row r="422" ht="25.25" hidden="1" customHeight="1" x14ac:dyDescent="0.2"/>
    <row r="423" ht="25.25" hidden="1" customHeight="1" x14ac:dyDescent="0.2"/>
    <row r="424" ht="25.25" customHeight="1" x14ac:dyDescent="0.2"/>
    <row r="425" ht="25.25" customHeight="1" x14ac:dyDescent="0.2"/>
    <row r="426" ht="25.25" customHeight="1" x14ac:dyDescent="0.2"/>
    <row r="427" ht="25.25" customHeight="1" x14ac:dyDescent="0.2"/>
    <row r="428" ht="25.25"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hidden="1" customHeight="1" x14ac:dyDescent="0.2"/>
    <row r="469" ht="25.25" hidden="1" customHeight="1" x14ac:dyDescent="0.2"/>
    <row r="470" ht="25.25" hidden="1" customHeight="1" x14ac:dyDescent="0.2"/>
    <row r="471" ht="25.25" hidden="1" customHeight="1" x14ac:dyDescent="0.2"/>
    <row r="472" ht="25.25" hidden="1" customHeight="1" x14ac:dyDescent="0.2"/>
    <row r="473" ht="25.25" hidden="1" customHeight="1" x14ac:dyDescent="0.2"/>
    <row r="474" ht="25.25" hidden="1"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hidden="1" customHeight="1" x14ac:dyDescent="0.2"/>
    <row r="482" ht="25.25" hidden="1" customHeight="1" x14ac:dyDescent="0.2"/>
    <row r="483" ht="25.25" hidden="1" customHeight="1" x14ac:dyDescent="0.2"/>
    <row r="484" ht="25.25" hidden="1" customHeight="1" x14ac:dyDescent="0.2"/>
    <row r="485" ht="25.25" customHeight="1" x14ac:dyDescent="0.2"/>
    <row r="486" ht="25.25" customHeight="1" x14ac:dyDescent="0.2"/>
    <row r="487" ht="25.25" customHeight="1" x14ac:dyDescent="0.2"/>
    <row r="488" ht="25.25" customHeight="1" x14ac:dyDescent="0.2"/>
    <row r="489" ht="25.25"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hidden="1" customHeight="1" x14ac:dyDescent="0.2"/>
    <row r="530" ht="25.25" hidden="1" customHeight="1" x14ac:dyDescent="0.2"/>
    <row r="531" ht="25.25" hidden="1" customHeight="1" x14ac:dyDescent="0.2"/>
    <row r="532" ht="25.25" hidden="1" customHeight="1" x14ac:dyDescent="0.2"/>
    <row r="533" ht="25.25" hidden="1" customHeight="1" x14ac:dyDescent="0.2"/>
    <row r="534" ht="25.25" hidden="1" customHeight="1" x14ac:dyDescent="0.2"/>
    <row r="535" ht="25.25" hidden="1"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hidden="1" customHeight="1" x14ac:dyDescent="0.2"/>
    <row r="543" ht="25.25" hidden="1" customHeight="1" x14ac:dyDescent="0.2"/>
    <row r="544" ht="25.25" hidden="1" customHeight="1" x14ac:dyDescent="0.2"/>
    <row r="545" ht="25.25" hidden="1" customHeight="1" x14ac:dyDescent="0.2"/>
    <row r="546" ht="25.25" customHeight="1" x14ac:dyDescent="0.2"/>
    <row r="547" ht="25.25" customHeight="1" x14ac:dyDescent="0.2"/>
    <row r="548" ht="25.25" customHeight="1" x14ac:dyDescent="0.2"/>
    <row r="549" ht="25.25" customHeight="1" x14ac:dyDescent="0.2"/>
    <row r="550" ht="25.25"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hidden="1" customHeight="1" x14ac:dyDescent="0.2"/>
    <row r="591" ht="25.25" hidden="1" customHeight="1" x14ac:dyDescent="0.2"/>
    <row r="592" ht="25.25" hidden="1" customHeight="1" x14ac:dyDescent="0.2"/>
    <row r="593" ht="25.25" hidden="1" customHeight="1" x14ac:dyDescent="0.2"/>
    <row r="594" ht="25.25" hidden="1" customHeight="1" x14ac:dyDescent="0.2"/>
    <row r="595" ht="25.25" hidden="1" customHeight="1" x14ac:dyDescent="0.2"/>
    <row r="596" ht="25.25" hidden="1"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hidden="1" customHeight="1" x14ac:dyDescent="0.2"/>
    <row r="604" ht="25.25" hidden="1" customHeight="1" x14ac:dyDescent="0.2"/>
    <row r="605" ht="25.25" hidden="1" customHeight="1" x14ac:dyDescent="0.2"/>
    <row r="606" ht="25.25" hidden="1" customHeight="1" x14ac:dyDescent="0.2"/>
    <row r="607" ht="25.25" customHeight="1" x14ac:dyDescent="0.2"/>
    <row r="608" ht="25.25" customHeight="1" x14ac:dyDescent="0.2"/>
    <row r="609" ht="25.25" customHeight="1" x14ac:dyDescent="0.2"/>
    <row r="610" ht="25.25" customHeight="1" x14ac:dyDescent="0.2"/>
    <row r="611" ht="25.25"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hidden="1" customHeight="1" x14ac:dyDescent="0.2"/>
    <row r="654" ht="25.25" hidden="1" customHeight="1" x14ac:dyDescent="0.2"/>
    <row r="655" ht="25.25" hidden="1" customHeight="1" x14ac:dyDescent="0.2"/>
    <row r="656" ht="25.25" hidden="1" customHeight="1" x14ac:dyDescent="0.2"/>
    <row r="657" ht="25.25" hidden="1" customHeight="1" x14ac:dyDescent="0.2"/>
    <row r="658" ht="25.25" hidden="1" customHeight="1" x14ac:dyDescent="0.2"/>
    <row r="659" ht="25.25" hidden="1"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hidden="1" customHeight="1" x14ac:dyDescent="0.2"/>
    <row r="709" ht="25.25" hidden="1" customHeight="1" x14ac:dyDescent="0.2"/>
    <row r="710" ht="25.25" hidden="1" customHeight="1" x14ac:dyDescent="0.2"/>
    <row r="711" ht="25.25" hidden="1" customHeight="1" x14ac:dyDescent="0.2"/>
    <row r="712" ht="25.25" hidden="1" customHeight="1" x14ac:dyDescent="0.2"/>
    <row r="713" ht="25.25" hidden="1" customHeight="1" x14ac:dyDescent="0.2"/>
    <row r="714" ht="25.25" hidden="1"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hidden="1" customHeight="1" x14ac:dyDescent="0.2"/>
    <row r="764" ht="25.25" hidden="1" customHeight="1" x14ac:dyDescent="0.2"/>
    <row r="765" ht="25.25" hidden="1" customHeight="1" x14ac:dyDescent="0.2"/>
    <row r="766" ht="25.25" hidden="1" customHeight="1" x14ac:dyDescent="0.2"/>
    <row r="767" ht="25.25" hidden="1" customHeight="1" x14ac:dyDescent="0.2"/>
    <row r="768" ht="25.25" hidden="1" customHeight="1" x14ac:dyDescent="0.2"/>
    <row r="769" ht="25.25" hidden="1" customHeight="1" x14ac:dyDescent="0.2"/>
    <row r="770" ht="25.25" customHeight="1" x14ac:dyDescent="0.2"/>
    <row r="772" ht="25.25" customHeight="1" x14ac:dyDescent="0.2"/>
    <row r="773" ht="25.25" customHeight="1" x14ac:dyDescent="0.2"/>
    <row r="820" hidden="1" x14ac:dyDescent="0.2"/>
    <row r="821" hidden="1" x14ac:dyDescent="0.2"/>
    <row r="822" hidden="1" x14ac:dyDescent="0.2"/>
    <row r="823" hidden="1" x14ac:dyDescent="0.2"/>
    <row r="824" hidden="1" x14ac:dyDescent="0.2"/>
    <row r="874" hidden="1" x14ac:dyDescent="0.2"/>
    <row r="875" hidden="1" x14ac:dyDescent="0.2"/>
    <row r="876" hidden="1" x14ac:dyDescent="0.2"/>
    <row r="877" hidden="1" x14ac:dyDescent="0.2"/>
    <row r="878" hidden="1" x14ac:dyDescent="0.2"/>
    <row r="879" hidden="1" x14ac:dyDescent="0.2"/>
    <row r="929" hidden="1" x14ac:dyDescent="0.2"/>
    <row r="930" hidden="1" x14ac:dyDescent="0.2"/>
    <row r="932" hidden="1" x14ac:dyDescent="0.2"/>
    <row r="933" hidden="1" x14ac:dyDescent="0.2"/>
    <row r="934" hidden="1" x14ac:dyDescent="0.2"/>
    <row r="984" hidden="1" x14ac:dyDescent="0.2"/>
    <row r="985" hidden="1" x14ac:dyDescent="0.2"/>
    <row r="986" hidden="1" x14ac:dyDescent="0.2"/>
    <row r="987" hidden="1" x14ac:dyDescent="0.2"/>
    <row r="988" hidden="1" x14ac:dyDescent="0.2"/>
    <row r="989" hidden="1" x14ac:dyDescent="0.2"/>
    <row r="1039" hidden="1" x14ac:dyDescent="0.2"/>
    <row r="1040" hidden="1" x14ac:dyDescent="0.2"/>
    <row r="1041" hidden="1" x14ac:dyDescent="0.2"/>
    <row r="1042" hidden="1" x14ac:dyDescent="0.2"/>
    <row r="1043" hidden="1" x14ac:dyDescent="0.2"/>
    <row r="1044" hidden="1" x14ac:dyDescent="0.2"/>
  </sheetData>
  <sheetProtection algorithmName="SHA-512" hashValue="UpBOJIbCSxdeNoxN7akXhMJBFiwIEgN586l7auuLeiImWUfLZaqUXttqD7fvYjkLdjitkOLHxEFGAoRPXCe2vg==" saltValue="Vgxi6DTK6a62sZ1tRzIKFg==" spinCount="100000" sheet="1" objects="1" scenarios="1"/>
  <mergeCells count="98">
    <mergeCell ref="B65:F65"/>
    <mergeCell ref="C66:D66"/>
    <mergeCell ref="E66:F66"/>
    <mergeCell ref="C67:D67"/>
    <mergeCell ref="E67:F67"/>
    <mergeCell ref="C71:D71"/>
    <mergeCell ref="E71:F71"/>
    <mergeCell ref="B72:F72"/>
    <mergeCell ref="B73:F73"/>
    <mergeCell ref="C68:D68"/>
    <mergeCell ref="E68:F68"/>
    <mergeCell ref="C69:D69"/>
    <mergeCell ref="E69:F69"/>
    <mergeCell ref="C70:D70"/>
    <mergeCell ref="E70:F70"/>
    <mergeCell ref="C61:D61"/>
    <mergeCell ref="E61:F61"/>
    <mergeCell ref="C62:D62"/>
    <mergeCell ref="E62:F62"/>
    <mergeCell ref="C63:D63"/>
    <mergeCell ref="E63:F63"/>
    <mergeCell ref="C58:D58"/>
    <mergeCell ref="E58:F58"/>
    <mergeCell ref="C59:D59"/>
    <mergeCell ref="E59:F59"/>
    <mergeCell ref="C60:D60"/>
    <mergeCell ref="E60:F60"/>
    <mergeCell ref="B34:C34"/>
    <mergeCell ref="B10:C10"/>
    <mergeCell ref="D10:F10"/>
    <mergeCell ref="B26:C26"/>
    <mergeCell ref="B29:C29"/>
    <mergeCell ref="B28:C28"/>
    <mergeCell ref="D13:F13"/>
    <mergeCell ref="B19:C19"/>
    <mergeCell ref="B20:C20"/>
    <mergeCell ref="B22:C22"/>
    <mergeCell ref="B13:C14"/>
    <mergeCell ref="B25:C25"/>
    <mergeCell ref="B27:C27"/>
    <mergeCell ref="B24:C24"/>
    <mergeCell ref="B23:C23"/>
    <mergeCell ref="B32:C32"/>
    <mergeCell ref="B1:F1"/>
    <mergeCell ref="C2:F2"/>
    <mergeCell ref="E5:F5"/>
    <mergeCell ref="B5:D5"/>
    <mergeCell ref="B8:C8"/>
    <mergeCell ref="D8:F8"/>
    <mergeCell ref="B6:D6"/>
    <mergeCell ref="E6:F6"/>
    <mergeCell ref="E4:F4"/>
    <mergeCell ref="B4:D4"/>
    <mergeCell ref="B9:C9"/>
    <mergeCell ref="D9:F9"/>
    <mergeCell ref="B11:C11"/>
    <mergeCell ref="D11:F11"/>
    <mergeCell ref="B21:C21"/>
    <mergeCell ref="B15:C15"/>
    <mergeCell ref="B17:C17"/>
    <mergeCell ref="B16:C16"/>
    <mergeCell ref="B18:C18"/>
    <mergeCell ref="C53:D53"/>
    <mergeCell ref="B35:D35"/>
    <mergeCell ref="B40:C40"/>
    <mergeCell ref="D40:E40"/>
    <mergeCell ref="D42:E42"/>
    <mergeCell ref="D45:E45"/>
    <mergeCell ref="D47:E47"/>
    <mergeCell ref="D50:E50"/>
    <mergeCell ref="D49:E49"/>
    <mergeCell ref="B46:C46"/>
    <mergeCell ref="D46:E46"/>
    <mergeCell ref="B43:C43"/>
    <mergeCell ref="D43:E43"/>
    <mergeCell ref="B41:C41"/>
    <mergeCell ref="D41:E41"/>
    <mergeCell ref="C56:D56"/>
    <mergeCell ref="B30:C30"/>
    <mergeCell ref="B33:C33"/>
    <mergeCell ref="B31:C31"/>
    <mergeCell ref="B42:C42"/>
    <mergeCell ref="B54:B55"/>
    <mergeCell ref="B49:C49"/>
    <mergeCell ref="B38:G38"/>
    <mergeCell ref="B44:C44"/>
    <mergeCell ref="B45:C45"/>
    <mergeCell ref="B47:C47"/>
    <mergeCell ref="B52:D52"/>
    <mergeCell ref="B50:C50"/>
    <mergeCell ref="B36:F36"/>
    <mergeCell ref="B39:C39"/>
    <mergeCell ref="B48:G48"/>
    <mergeCell ref="T13:U13"/>
    <mergeCell ref="N13:O13"/>
    <mergeCell ref="H13:I13"/>
    <mergeCell ref="K13:L13"/>
    <mergeCell ref="Q13:R13"/>
  </mergeCells>
  <conditionalFormatting sqref="G44">
    <cfRule type="cellIs" dxfId="253" priority="25" operator="greaterThan">
      <formula>$F$44</formula>
    </cfRule>
    <cfRule type="cellIs" dxfId="252" priority="26" operator="lessThanOrEqual">
      <formula>$F$44</formula>
    </cfRule>
  </conditionalFormatting>
  <conditionalFormatting sqref="G45">
    <cfRule type="cellIs" dxfId="251" priority="23" operator="greaterThan">
      <formula>1000</formula>
    </cfRule>
    <cfRule type="cellIs" dxfId="250" priority="24" operator="lessThanOrEqual">
      <formula>1000</formula>
    </cfRule>
  </conditionalFormatting>
  <conditionalFormatting sqref="G49">
    <cfRule type="cellIs" dxfId="249" priority="3" operator="equal">
      <formula>0</formula>
    </cfRule>
    <cfRule type="cellIs" dxfId="248" priority="4" operator="lessThan">
      <formula>70000</formula>
    </cfRule>
    <cfRule type="cellIs" dxfId="247" priority="17" operator="greaterThan">
      <formula>500000</formula>
    </cfRule>
    <cfRule type="cellIs" dxfId="246" priority="18" operator="lessThanOrEqual">
      <formula>500000</formula>
    </cfRule>
  </conditionalFormatting>
  <conditionalFormatting sqref="G42">
    <cfRule type="cellIs" dxfId="245" priority="13" operator="lessThanOrEqual">
      <formula>ROUND((0.2*$D$29),2)</formula>
    </cfRule>
    <cfRule type="cellIs" dxfId="244" priority="14" operator="greaterThan">
      <formula>ROUND((0.2*$D$29),2)</formula>
    </cfRule>
  </conditionalFormatting>
  <conditionalFormatting sqref="G47">
    <cfRule type="cellIs" dxfId="243" priority="9" operator="notEqual">
      <formula>ROUND(0.15*$D$20,2)</formula>
    </cfRule>
    <cfRule type="cellIs" dxfId="242" priority="10" operator="equal">
      <formula>ROUND(0.15*$D$20,2)</formula>
    </cfRule>
  </conditionalFormatting>
  <conditionalFormatting sqref="G50">
    <cfRule type="cellIs" dxfId="241" priority="37" operator="lessThanOrEqual">
      <formula>$F$50</formula>
    </cfRule>
    <cfRule type="cellIs" dxfId="240" priority="38" operator="greaterThan">
      <formula>$F$50</formula>
    </cfRule>
  </conditionalFormatting>
  <conditionalFormatting sqref="G46">
    <cfRule type="cellIs" dxfId="239" priority="5" operator="lessThanOrEqual">
      <formula>ROUND(0.01*$D$31,2)</formula>
    </cfRule>
    <cfRule type="cellIs" dxfId="238" priority="6" operator="greaterThan">
      <formula>ROUND(0.01*$D$31,2)</formula>
    </cfRule>
  </conditionalFormatting>
  <conditionalFormatting sqref="G43">
    <cfRule type="cellIs" dxfId="237" priority="1" operator="lessThanOrEqual">
      <formula>ROUND((0.4*$D$29),2)</formula>
    </cfRule>
    <cfRule type="cellIs" dxfId="236" priority="2" operator="greaterThan">
      <formula>ROUND(0.4*$D$29,2)</formula>
    </cfRule>
  </conditionalFormatting>
  <dataValidations count="3">
    <dataValidation allowBlank="1" showInputMessage="1" showErrorMessage="1" prompt="A rellenar por el órgano instructor" sqref="E4:F5" xr:uid="{00000000-0002-0000-0600-000000000000}"/>
    <dataValidation type="whole" operator="lessThanOrEqual" allowBlank="1" showInputMessage="1" showErrorMessage="1" prompt="Incluir en numero total de asistentes de la PA" sqref="E44" xr:uid="{00000000-0002-0000-0600-000001000000}">
      <formula1>2000</formula1>
    </dataValidation>
    <dataValidation type="decimal" operator="lessThanOrEqual" allowBlank="1" showInputMessage="1" showErrorMessage="1" sqref="S32:T32 S21:T27 G21:H27 S15:T19 G34:H34 G15:H19 J15:K19 M15:N19 P15:Q19 J21:K27 M21:N27 P21:Q27 M34:N34 J34:K34 P32:Q32 P34:Q34 J32:K32 S34:T34 G32:H32 M32:N32" xr:uid="{00000000-0002-0000-06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E6" unlockedFormula="1"/>
    <ignoredError sqref="B42:C42 C44 C45 G45 G35:H35 E45 E42 B48:G48 B47:C47 E47 B50:C50 E50 G42 J35:K35 M35:N35 P35:Q35 S35:T35 G47 G50 C49 G49 E49 G44" evalError="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2">
    <pageSetUpPr fitToPage="1"/>
  </sheetPr>
  <dimension ref="B1:U1059"/>
  <sheetViews>
    <sheetView topLeftCell="A49" zoomScale="80" zoomScaleNormal="80" zoomScalePageLayoutView="75" workbookViewId="0">
      <selection activeCell="A35" sqref="A35"/>
    </sheetView>
  </sheetViews>
  <sheetFormatPr baseColWidth="10" defaultColWidth="11.5" defaultRowHeight="13" x14ac:dyDescent="0.2"/>
  <cols>
    <col min="1" max="1" width="1.6640625" style="271" customWidth="1"/>
    <col min="2" max="2" width="33.5" style="271" customWidth="1"/>
    <col min="3" max="3" width="34.6640625" style="271" customWidth="1"/>
    <col min="4" max="4" width="23.83203125" style="271" customWidth="1"/>
    <col min="5" max="6" width="27.83203125" style="271" customWidth="1"/>
    <col min="7" max="7" width="20.5" style="271" customWidth="1"/>
    <col min="8" max="9" width="19" style="271" customWidth="1"/>
    <col min="10" max="10" width="20.5" style="271" customWidth="1"/>
    <col min="11" max="21" width="19" style="271" customWidth="1"/>
    <col min="22" max="16384" width="11.5" style="271"/>
  </cols>
  <sheetData>
    <row r="1" spans="2:21" s="258" customFormat="1" ht="51.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57"/>
      <c r="H1" s="257"/>
      <c r="I1" s="257"/>
      <c r="J1" s="257"/>
      <c r="K1" s="257"/>
      <c r="L1" s="257"/>
      <c r="M1" s="257"/>
      <c r="N1" s="257"/>
      <c r="O1" s="257"/>
      <c r="P1" s="257"/>
      <c r="Q1" s="257"/>
      <c r="R1" s="257"/>
      <c r="S1" s="257"/>
      <c r="T1" s="257"/>
      <c r="U1" s="257"/>
    </row>
    <row r="2" spans="2:21" s="258" customFormat="1" ht="14" x14ac:dyDescent="0.2">
      <c r="B2" s="482" t="s">
        <v>367</v>
      </c>
      <c r="C2" s="825" t="s">
        <v>579</v>
      </c>
      <c r="D2" s="825"/>
      <c r="E2" s="825"/>
      <c r="F2" s="825"/>
      <c r="G2" s="257"/>
      <c r="H2" s="257"/>
      <c r="I2" s="257"/>
      <c r="J2" s="257"/>
      <c r="K2" s="257"/>
      <c r="L2" s="257"/>
      <c r="M2" s="257"/>
      <c r="N2" s="257"/>
      <c r="O2" s="257"/>
      <c r="P2" s="257"/>
      <c r="Q2" s="257"/>
      <c r="R2" s="257"/>
      <c r="S2" s="257"/>
      <c r="T2" s="257"/>
      <c r="U2" s="257"/>
    </row>
    <row r="3" spans="2:21" s="262" customFormat="1" ht="14" customHeight="1" x14ac:dyDescent="0.2">
      <c r="B3" s="488"/>
      <c r="C3" s="488"/>
      <c r="D3" s="488"/>
      <c r="E3" s="488"/>
      <c r="F3" s="488"/>
      <c r="G3" s="261"/>
      <c r="H3" s="261"/>
      <c r="I3" s="261"/>
      <c r="J3" s="261"/>
      <c r="K3" s="261"/>
      <c r="L3" s="261"/>
      <c r="M3" s="261"/>
      <c r="N3" s="261"/>
      <c r="O3" s="261"/>
      <c r="P3" s="261"/>
      <c r="Q3" s="261"/>
      <c r="R3" s="261"/>
      <c r="S3" s="261"/>
      <c r="T3" s="261"/>
      <c r="U3" s="261"/>
    </row>
    <row r="4" spans="2:21" s="262" customFormat="1" ht="21" customHeight="1" x14ac:dyDescent="0.2">
      <c r="B4" s="769" t="s">
        <v>361</v>
      </c>
      <c r="C4" s="770"/>
      <c r="D4" s="771"/>
      <c r="E4" s="826"/>
      <c r="F4" s="826"/>
      <c r="G4" s="261"/>
      <c r="H4" s="261"/>
      <c r="I4" s="261"/>
      <c r="J4" s="261"/>
      <c r="K4" s="261"/>
      <c r="L4" s="261"/>
      <c r="M4" s="261"/>
      <c r="N4" s="261"/>
      <c r="O4" s="261"/>
      <c r="P4" s="261"/>
      <c r="Q4" s="261"/>
      <c r="R4" s="261"/>
      <c r="S4" s="261"/>
      <c r="T4" s="261"/>
      <c r="U4" s="261"/>
    </row>
    <row r="5" spans="2:21" s="262" customFormat="1" ht="17.25" customHeight="1" x14ac:dyDescent="0.2">
      <c r="B5" s="769" t="s">
        <v>360</v>
      </c>
      <c r="C5" s="770"/>
      <c r="D5" s="771"/>
      <c r="E5" s="827"/>
      <c r="F5" s="827"/>
      <c r="G5" s="261"/>
      <c r="H5" s="261"/>
      <c r="I5" s="261"/>
      <c r="J5" s="261"/>
      <c r="K5" s="261"/>
      <c r="L5" s="261"/>
      <c r="M5" s="261"/>
      <c r="N5" s="261"/>
      <c r="O5" s="261"/>
      <c r="P5" s="261"/>
      <c r="Q5" s="261"/>
      <c r="R5" s="261"/>
      <c r="S5" s="261"/>
      <c r="T5" s="261"/>
      <c r="U5" s="261"/>
    </row>
    <row r="6" spans="2:21" s="262" customFormat="1" ht="16" x14ac:dyDescent="0.2">
      <c r="B6" s="769" t="s">
        <v>359</v>
      </c>
      <c r="C6" s="770"/>
      <c r="D6" s="771"/>
      <c r="E6" s="828" t="str">
        <f>'DATOS GENERALES'!M5</f>
        <v xml:space="preserve">Inicial </v>
      </c>
      <c r="F6" s="828"/>
      <c r="G6" s="261"/>
      <c r="H6" s="261"/>
      <c r="I6" s="261"/>
      <c r="J6" s="261"/>
      <c r="K6" s="261"/>
      <c r="L6" s="261"/>
      <c r="M6" s="261"/>
      <c r="N6" s="261"/>
      <c r="O6" s="261"/>
      <c r="P6" s="261"/>
      <c r="Q6" s="261"/>
      <c r="R6" s="261"/>
      <c r="S6" s="261"/>
      <c r="T6" s="261"/>
      <c r="U6" s="261"/>
    </row>
    <row r="7" spans="2:21" s="262" customFormat="1" ht="15.75" customHeight="1" x14ac:dyDescent="0.2">
      <c r="B7" s="502"/>
      <c r="C7" s="502"/>
      <c r="D7" s="502"/>
      <c r="E7" s="502"/>
      <c r="F7" s="502"/>
      <c r="G7" s="261"/>
      <c r="H7" s="261"/>
      <c r="I7" s="261"/>
      <c r="J7" s="261"/>
      <c r="K7" s="261"/>
      <c r="L7" s="261"/>
      <c r="M7" s="261"/>
      <c r="N7" s="261"/>
      <c r="O7" s="261"/>
      <c r="P7" s="261"/>
      <c r="Q7" s="261"/>
      <c r="R7" s="261"/>
      <c r="S7" s="261"/>
      <c r="T7" s="261"/>
      <c r="U7" s="261"/>
    </row>
    <row r="8" spans="2:21" s="262" customFormat="1" ht="45" customHeight="1" x14ac:dyDescent="0.2">
      <c r="B8" s="759" t="s">
        <v>241</v>
      </c>
      <c r="C8" s="821"/>
      <c r="D8" s="822" t="str">
        <f>'DATOS GENERALES'!F368</f>
        <v xml:space="preserve">ALMUNIA 4.0 — Recuperación del huerto tradicional gracias a las oportunidades de la digitalización. Saberes locales, datos y bioeconomía circular: un modelo escalable de regeneración rural europea bajo la Nueva Bauhaus. </v>
      </c>
      <c r="E8" s="823"/>
      <c r="F8" s="824"/>
      <c r="G8" s="261"/>
      <c r="H8" s="261"/>
      <c r="I8" s="261"/>
      <c r="J8" s="261"/>
      <c r="K8" s="261"/>
      <c r="L8" s="261"/>
      <c r="M8" s="261"/>
      <c r="N8" s="261"/>
      <c r="O8" s="261"/>
      <c r="P8" s="261"/>
      <c r="Q8" s="261"/>
      <c r="R8" s="261"/>
      <c r="S8" s="261"/>
      <c r="T8" s="261"/>
      <c r="U8" s="261"/>
    </row>
    <row r="9" spans="2:21" s="258" customFormat="1" ht="20" customHeight="1" x14ac:dyDescent="0.2">
      <c r="B9" s="759" t="s">
        <v>358</v>
      </c>
      <c r="C9" s="760"/>
      <c r="D9" s="761">
        <f>'DATOS GENERALES'!E69</f>
        <v>0</v>
      </c>
      <c r="E9" s="761"/>
      <c r="F9" s="761"/>
      <c r="G9" s="257"/>
      <c r="H9" s="257"/>
      <c r="I9" s="257"/>
      <c r="J9" s="257"/>
      <c r="K9" s="257"/>
      <c r="L9" s="257"/>
      <c r="M9" s="257"/>
      <c r="N9" s="257"/>
      <c r="O9" s="257"/>
      <c r="P9" s="257"/>
      <c r="Q9" s="257"/>
      <c r="R9" s="257"/>
      <c r="S9" s="257"/>
      <c r="T9" s="257"/>
      <c r="U9" s="257"/>
    </row>
    <row r="10" spans="2:21" s="258" customFormat="1" ht="20.25" customHeight="1" x14ac:dyDescent="0.2">
      <c r="B10" s="759" t="s">
        <v>710</v>
      </c>
      <c r="C10" s="760"/>
      <c r="D10" s="761">
        <f>'DATOS GENERALES'!E88</f>
        <v>0</v>
      </c>
      <c r="E10" s="761"/>
      <c r="F10" s="761"/>
      <c r="G10" s="257"/>
      <c r="H10" s="257"/>
      <c r="I10" s="257"/>
      <c r="J10" s="257"/>
      <c r="K10" s="257"/>
      <c r="L10" s="257"/>
      <c r="M10" s="257"/>
      <c r="N10" s="257"/>
      <c r="O10" s="257"/>
      <c r="P10" s="257"/>
      <c r="Q10" s="257"/>
      <c r="R10" s="257"/>
      <c r="S10" s="257"/>
      <c r="T10" s="257"/>
      <c r="U10" s="257"/>
    </row>
    <row r="11" spans="2:21" s="262" customFormat="1" ht="20" customHeight="1" x14ac:dyDescent="0.2">
      <c r="B11" s="759" t="s">
        <v>712</v>
      </c>
      <c r="C11" s="760"/>
      <c r="D11" s="761">
        <f>'DATOS GENERALES'!E90</f>
        <v>0</v>
      </c>
      <c r="E11" s="761"/>
      <c r="F11" s="761"/>
      <c r="G11" s="261"/>
      <c r="H11" s="261"/>
      <c r="I11" s="261"/>
      <c r="J11" s="261"/>
      <c r="K11" s="261"/>
      <c r="L11" s="261"/>
      <c r="M11" s="261"/>
      <c r="N11" s="261"/>
      <c r="O11" s="261"/>
      <c r="P11" s="261"/>
      <c r="Q11" s="261"/>
      <c r="R11" s="261"/>
      <c r="S11" s="261"/>
      <c r="T11" s="261"/>
      <c r="U11" s="261"/>
    </row>
    <row r="12" spans="2:21" s="262" customFormat="1" ht="14" x14ac:dyDescent="0.2">
      <c r="B12" s="493"/>
      <c r="C12" s="493"/>
      <c r="D12" s="493"/>
      <c r="E12" s="493"/>
      <c r="F12" s="493"/>
      <c r="G12" s="261"/>
      <c r="H12" s="261"/>
      <c r="I12" s="261"/>
      <c r="J12" s="261"/>
      <c r="K12" s="261"/>
      <c r="L12" s="261"/>
      <c r="M12" s="261"/>
      <c r="N12" s="261"/>
      <c r="O12" s="261"/>
      <c r="P12" s="261"/>
      <c r="Q12" s="261"/>
      <c r="R12" s="261"/>
      <c r="S12" s="261"/>
      <c r="T12" s="261"/>
      <c r="U12" s="261"/>
    </row>
    <row r="13" spans="2:21" s="265" customFormat="1" ht="39" customHeight="1" x14ac:dyDescent="0.2">
      <c r="B13" s="778" t="s">
        <v>356</v>
      </c>
      <c r="C13" s="779"/>
      <c r="D13" s="775" t="s">
        <v>366</v>
      </c>
      <c r="E13" s="776"/>
      <c r="F13" s="813"/>
      <c r="G13" s="429">
        <f>'DATOS GENERALES'!E90</f>
        <v>0</v>
      </c>
      <c r="H13" s="819">
        <f>'DATOS GENERALES'!E88</f>
        <v>0</v>
      </c>
      <c r="I13" s="820"/>
      <c r="J13" s="429">
        <f>'DATOS GENERALES'!E141</f>
        <v>0</v>
      </c>
      <c r="K13" s="819">
        <f>'DATOS GENERALES'!E139</f>
        <v>0</v>
      </c>
      <c r="L13" s="820"/>
      <c r="M13" s="429">
        <f>'DATOS GENERALES'!E186</f>
        <v>0</v>
      </c>
      <c r="N13" s="819">
        <f>'DATOS GENERALES'!E184</f>
        <v>0</v>
      </c>
      <c r="O13" s="820"/>
      <c r="P13" s="429">
        <f>'DATOS GENERALES'!E231</f>
        <v>0</v>
      </c>
      <c r="Q13" s="819">
        <f>'DATOS GENERALES'!E229</f>
        <v>0</v>
      </c>
      <c r="R13" s="820"/>
      <c r="S13" s="429">
        <f>'DATOS GENERALES'!E276</f>
        <v>0</v>
      </c>
      <c r="T13" s="819">
        <f>'DATOS GENERALES'!E274</f>
        <v>0</v>
      </c>
      <c r="U13" s="820"/>
    </row>
    <row r="14" spans="2:21" s="265" customFormat="1" ht="41.25" customHeight="1" x14ac:dyDescent="0.2">
      <c r="B14" s="780"/>
      <c r="C14" s="781"/>
      <c r="D14" s="431" t="s">
        <v>651</v>
      </c>
      <c r="E14" s="432" t="s">
        <v>354</v>
      </c>
      <c r="F14" s="433" t="s">
        <v>353</v>
      </c>
      <c r="G14" s="498" t="s">
        <v>352</v>
      </c>
      <c r="H14" s="498" t="s">
        <v>351</v>
      </c>
      <c r="I14" s="498" t="s">
        <v>350</v>
      </c>
      <c r="J14" s="498" t="s">
        <v>349</v>
      </c>
      <c r="K14" s="498" t="s">
        <v>348</v>
      </c>
      <c r="L14" s="498" t="s">
        <v>347</v>
      </c>
      <c r="M14" s="498" t="s">
        <v>346</v>
      </c>
      <c r="N14" s="498" t="s">
        <v>345</v>
      </c>
      <c r="O14" s="498" t="s">
        <v>344</v>
      </c>
      <c r="P14" s="498" t="s">
        <v>343</v>
      </c>
      <c r="Q14" s="498" t="s">
        <v>342</v>
      </c>
      <c r="R14" s="498" t="s">
        <v>341</v>
      </c>
      <c r="S14" s="498" t="s">
        <v>340</v>
      </c>
      <c r="T14" s="498" t="s">
        <v>339</v>
      </c>
      <c r="U14" s="498" t="s">
        <v>338</v>
      </c>
    </row>
    <row r="15" spans="2:21" s="268" customFormat="1" ht="29.25" customHeight="1" x14ac:dyDescent="0.2">
      <c r="B15" s="764" t="s">
        <v>638</v>
      </c>
      <c r="C15" s="765"/>
      <c r="D15" s="277">
        <f>ROUND(SUM(E15:F15),2)</f>
        <v>0</v>
      </c>
      <c r="E15" s="277">
        <f>ROUND(SUM(G15,J15,M15,P15,S15),2)</f>
        <v>0</v>
      </c>
      <c r="F15" s="277">
        <f t="shared" ref="F15:F19" si="0">ROUND(SUM(H15,K15,N15,Q15,T15),2)</f>
        <v>0</v>
      </c>
      <c r="G15" s="287">
        <v>0.00</v>
      </c>
      <c r="H15" s="287">
        <v>0.00</v>
      </c>
      <c r="I15" s="296">
        <f>ROUND(SUM(G15:H15),2)</f>
        <v>0</v>
      </c>
      <c r="J15" s="287">
        <v>0.00</v>
      </c>
      <c r="K15" s="287">
        <v>0.00</v>
      </c>
      <c r="L15" s="296">
        <f t="shared" ref="L15:L19" si="1">ROUND(SUM(J15:K15),2)</f>
        <v>0</v>
      </c>
      <c r="M15" s="287"/>
      <c r="N15" s="287"/>
      <c r="O15" s="296">
        <f t="shared" ref="O15:O19" si="2">ROUND(SUM(M15:N15),2)</f>
        <v>0</v>
      </c>
      <c r="P15" s="287"/>
      <c r="Q15" s="287"/>
      <c r="R15" s="296">
        <f t="shared" ref="R15:R19" si="3">ROUND(SUM(P15:Q15),2)</f>
        <v>0</v>
      </c>
      <c r="S15" s="287"/>
      <c r="T15" s="287"/>
      <c r="U15" s="296">
        <f t="shared" ref="U15:U19" si="4">ROUND(SUM(S15:T15),2)</f>
        <v>0</v>
      </c>
    </row>
    <row r="16" spans="2:21" s="268" customFormat="1" ht="29.25" customHeight="1" x14ac:dyDescent="0.2">
      <c r="B16" s="764" t="s">
        <v>741</v>
      </c>
      <c r="C16" s="765"/>
      <c r="D16" s="277">
        <f t="shared" ref="D16:D19" si="5">ROUND(SUM(E16:F16),2)</f>
        <v>0</v>
      </c>
      <c r="E16" s="277">
        <f t="shared" ref="E16:E19" si="6">ROUND(SUM(G16,J16,M16,P16,S16),2)</f>
        <v>0</v>
      </c>
      <c r="F16" s="277">
        <f t="shared" si="0"/>
        <v>0</v>
      </c>
      <c r="G16" s="287">
        <v>0.00</v>
      </c>
      <c r="H16" s="287">
        <v>7650.00</v>
      </c>
      <c r="I16" s="296">
        <f t="shared" ref="I16:I19" si="7">ROUND(SUM(G16:H16),2)</f>
        <v>0</v>
      </c>
      <c r="J16" s="287">
        <v>0.00</v>
      </c>
      <c r="K16" s="287">
        <v>3690.00</v>
      </c>
      <c r="L16" s="296">
        <f t="shared" si="1"/>
        <v>0</v>
      </c>
      <c r="M16" s="287"/>
      <c r="N16" s="287"/>
      <c r="O16" s="296">
        <f t="shared" si="2"/>
        <v>0</v>
      </c>
      <c r="P16" s="287"/>
      <c r="Q16" s="287"/>
      <c r="R16" s="296">
        <f t="shared" si="3"/>
        <v>0</v>
      </c>
      <c r="S16" s="287"/>
      <c r="T16" s="287"/>
      <c r="U16" s="296">
        <f t="shared" si="4"/>
        <v>0</v>
      </c>
    </row>
    <row r="17" spans="2:21" s="268" customFormat="1" ht="29.25" customHeight="1" x14ac:dyDescent="0.2">
      <c r="B17" s="764" t="s">
        <v>742</v>
      </c>
      <c r="C17" s="765"/>
      <c r="D17" s="277">
        <f t="shared" si="5"/>
        <v>0</v>
      </c>
      <c r="E17" s="277">
        <f t="shared" si="6"/>
        <v>0</v>
      </c>
      <c r="F17" s="277">
        <f t="shared" si="0"/>
        <v>0</v>
      </c>
      <c r="G17" s="287">
        <v>2238.40</v>
      </c>
      <c r="H17" s="287">
        <v>4197.00</v>
      </c>
      <c r="I17" s="296">
        <f t="shared" si="7"/>
        <v>0</v>
      </c>
      <c r="J17" s="287">
        <v>2798.00</v>
      </c>
      <c r="K17" s="287">
        <v>6211.56</v>
      </c>
      <c r="L17" s="296">
        <f t="shared" si="1"/>
        <v>0</v>
      </c>
      <c r="M17" s="287"/>
      <c r="N17" s="287"/>
      <c r="O17" s="296">
        <f t="shared" si="2"/>
        <v>0</v>
      </c>
      <c r="P17" s="287"/>
      <c r="Q17" s="287"/>
      <c r="R17" s="296">
        <f t="shared" si="3"/>
        <v>0</v>
      </c>
      <c r="S17" s="287"/>
      <c r="T17" s="287"/>
      <c r="U17" s="296">
        <f t="shared" si="4"/>
        <v>0</v>
      </c>
    </row>
    <row r="18" spans="2:21" s="268" customFormat="1" ht="29.25" customHeight="1" x14ac:dyDescent="0.2">
      <c r="B18" s="764" t="s">
        <v>759</v>
      </c>
      <c r="C18" s="765"/>
      <c r="D18" s="277">
        <f t="shared" si="5"/>
        <v>0</v>
      </c>
      <c r="E18" s="277">
        <f t="shared" si="6"/>
        <v>0</v>
      </c>
      <c r="F18" s="277">
        <f t="shared" si="0"/>
        <v>0</v>
      </c>
      <c r="G18" s="287">
        <v>3059.56</v>
      </c>
      <c r="H18" s="287">
        <v>6716.87</v>
      </c>
      <c r="I18" s="296">
        <f t="shared" si="7"/>
        <v>0</v>
      </c>
      <c r="J18" s="287">
        <v>7505.96</v>
      </c>
      <c r="K18" s="287">
        <v>10764.85</v>
      </c>
      <c r="L18" s="296">
        <f t="shared" si="1"/>
        <v>0</v>
      </c>
      <c r="M18" s="287"/>
      <c r="N18" s="287"/>
      <c r="O18" s="296">
        <f t="shared" si="2"/>
        <v>0</v>
      </c>
      <c r="P18" s="287"/>
      <c r="Q18" s="287"/>
      <c r="R18" s="296">
        <f t="shared" si="3"/>
        <v>0</v>
      </c>
      <c r="S18" s="287"/>
      <c r="T18" s="287"/>
      <c r="U18" s="296">
        <f t="shared" si="4"/>
        <v>0</v>
      </c>
    </row>
    <row r="19" spans="2:21" s="268" customFormat="1" ht="29.25" customHeight="1" x14ac:dyDescent="0.2">
      <c r="B19" s="764" t="s">
        <v>758</v>
      </c>
      <c r="C19" s="765"/>
      <c r="D19" s="277">
        <f t="shared" si="5"/>
        <v>0</v>
      </c>
      <c r="E19" s="277">
        <f t="shared" si="6"/>
        <v>0</v>
      </c>
      <c r="F19" s="277">
        <f t="shared" si="0"/>
        <v>0</v>
      </c>
      <c r="G19" s="287">
        <v>6267.52</v>
      </c>
      <c r="H19" s="287">
        <v>6995.00</v>
      </c>
      <c r="I19" s="296">
        <f t="shared" si="7"/>
        <v>0</v>
      </c>
      <c r="J19" s="287">
        <v>6267.52</v>
      </c>
      <c r="K19" s="287">
        <v>6995.00</v>
      </c>
      <c r="L19" s="296">
        <f t="shared" si="1"/>
        <v>0</v>
      </c>
      <c r="M19" s="287"/>
      <c r="N19" s="287"/>
      <c r="O19" s="296">
        <f t="shared" si="2"/>
        <v>0</v>
      </c>
      <c r="P19" s="287"/>
      <c r="Q19" s="287"/>
      <c r="R19" s="296">
        <f t="shared" si="3"/>
        <v>0</v>
      </c>
      <c r="S19" s="287"/>
      <c r="T19" s="287"/>
      <c r="U19" s="296">
        <f t="shared" si="4"/>
        <v>0</v>
      </c>
    </row>
    <row r="20" spans="2:21" s="265" customFormat="1" ht="29.25" customHeight="1" x14ac:dyDescent="0.2">
      <c r="B20" s="777" t="s">
        <v>337</v>
      </c>
      <c r="C20" s="777"/>
      <c r="D20" s="404">
        <f t="shared" ref="D20" si="8">SUM(D15:D19)</f>
        <v>0</v>
      </c>
      <c r="E20" s="404">
        <f>ROUND(SUM(E15:E19),2)</f>
        <v>0</v>
      </c>
      <c r="F20" s="404">
        <f>ROUND(SUM(F15:F19),2)</f>
        <v>0</v>
      </c>
      <c r="G20" s="404">
        <f t="shared" ref="G20:U20" si="9">ROUND(SUM(G15:G19),2)</f>
        <v>0</v>
      </c>
      <c r="H20" s="404">
        <f t="shared" si="9"/>
        <v>0</v>
      </c>
      <c r="I20" s="404">
        <f t="shared" si="9"/>
        <v>0</v>
      </c>
      <c r="J20" s="404">
        <f t="shared" si="9"/>
        <v>0</v>
      </c>
      <c r="K20" s="404">
        <f t="shared" si="9"/>
        <v>0</v>
      </c>
      <c r="L20" s="404">
        <f t="shared" si="9"/>
        <v>0</v>
      </c>
      <c r="M20" s="404">
        <f t="shared" si="9"/>
        <v>0</v>
      </c>
      <c r="N20" s="404">
        <f t="shared" si="9"/>
        <v>0</v>
      </c>
      <c r="O20" s="404">
        <f t="shared" si="9"/>
        <v>0</v>
      </c>
      <c r="P20" s="404">
        <f t="shared" si="9"/>
        <v>0</v>
      </c>
      <c r="Q20" s="404">
        <f t="shared" si="9"/>
        <v>0</v>
      </c>
      <c r="R20" s="404">
        <f t="shared" si="9"/>
        <v>0</v>
      </c>
      <c r="S20" s="404">
        <f t="shared" si="9"/>
        <v>0</v>
      </c>
      <c r="T20" s="404">
        <f t="shared" si="9"/>
        <v>0</v>
      </c>
      <c r="U20" s="404">
        <f t="shared" si="9"/>
        <v>0</v>
      </c>
    </row>
    <row r="21" spans="2:21" s="265" customFormat="1" ht="29.25" customHeight="1" x14ac:dyDescent="0.2">
      <c r="B21" s="762" t="s">
        <v>696</v>
      </c>
      <c r="C21" s="763"/>
      <c r="D21" s="277">
        <f t="shared" ref="D21:D27" si="10">ROUND(SUM(E21:F21),2)</f>
        <v>0</v>
      </c>
      <c r="E21" s="277">
        <f t="shared" ref="E21:F30" si="11">ROUND(SUM(G21,J21,M21,P21,S21),2)</f>
        <v>0</v>
      </c>
      <c r="F21" s="277">
        <f t="shared" si="11"/>
        <v>0</v>
      </c>
      <c r="G21" s="287">
        <v>5427.78</v>
      </c>
      <c r="H21" s="287">
        <v>25042.27</v>
      </c>
      <c r="I21" s="296">
        <f t="shared" ref="I21:I27" si="12">ROUND(SUM(G21:H21),2)</f>
        <v>0</v>
      </c>
      <c r="J21" s="287">
        <v>8895.42</v>
      </c>
      <c r="K21" s="287">
        <v>24353.93</v>
      </c>
      <c r="L21" s="296">
        <f t="shared" ref="L21:L27" si="13">ROUND(SUM(J21:K21),2)</f>
        <v>0</v>
      </c>
      <c r="M21" s="287"/>
      <c r="N21" s="287"/>
      <c r="O21" s="296">
        <f t="shared" ref="O21:O27" si="14">ROUND(SUM(M21:N21),2)</f>
        <v>0</v>
      </c>
      <c r="P21" s="287"/>
      <c r="Q21" s="287"/>
      <c r="R21" s="296">
        <f t="shared" ref="R21:R27" si="15">ROUND(SUM(P21:Q21),2)</f>
        <v>0</v>
      </c>
      <c r="S21" s="287"/>
      <c r="T21" s="287"/>
      <c r="U21" s="296">
        <f t="shared" ref="U21:U27" si="16">ROUND(SUM(S21:T21),2)</f>
        <v>0</v>
      </c>
    </row>
    <row r="22" spans="2:21" s="265" customFormat="1" ht="29.25" customHeight="1" x14ac:dyDescent="0.2">
      <c r="B22" s="774" t="s">
        <v>591</v>
      </c>
      <c r="C22" s="774"/>
      <c r="D22" s="277">
        <f t="shared" si="10"/>
        <v>0</v>
      </c>
      <c r="E22" s="277">
        <f t="shared" si="11"/>
        <v>0</v>
      </c>
      <c r="F22" s="277">
        <f t="shared" si="11"/>
        <v>0</v>
      </c>
      <c r="G22" s="287">
        <v>500.00</v>
      </c>
      <c r="H22" s="287">
        <v>0.00</v>
      </c>
      <c r="I22" s="296">
        <f t="shared" si="12"/>
        <v>0</v>
      </c>
      <c r="J22" s="287">
        <v>500.00</v>
      </c>
      <c r="K22" s="287">
        <v>0.00</v>
      </c>
      <c r="L22" s="296">
        <f t="shared" si="13"/>
        <v>0</v>
      </c>
      <c r="M22" s="287"/>
      <c r="N22" s="287"/>
      <c r="O22" s="296">
        <f t="shared" si="14"/>
        <v>0</v>
      </c>
      <c r="P22" s="287"/>
      <c r="Q22" s="287"/>
      <c r="R22" s="296">
        <f t="shared" si="15"/>
        <v>0</v>
      </c>
      <c r="S22" s="287"/>
      <c r="T22" s="287"/>
      <c r="U22" s="296">
        <f t="shared" si="16"/>
        <v>0</v>
      </c>
    </row>
    <row r="23" spans="2:21" s="265" customFormat="1" ht="29.25" customHeight="1" x14ac:dyDescent="0.2">
      <c r="B23" s="774" t="s">
        <v>473</v>
      </c>
      <c r="C23" s="774"/>
      <c r="D23" s="277">
        <f t="shared" si="10"/>
        <v>0</v>
      </c>
      <c r="E23" s="277">
        <f t="shared" si="11"/>
        <v>0</v>
      </c>
      <c r="F23" s="277">
        <f t="shared" si="11"/>
        <v>0</v>
      </c>
      <c r="G23" s="287">
        <v>630.00</v>
      </c>
      <c r="H23" s="287">
        <v>1050.00</v>
      </c>
      <c r="I23" s="296">
        <f t="shared" si="12"/>
        <v>0</v>
      </c>
      <c r="J23" s="287">
        <v>420.00</v>
      </c>
      <c r="K23" s="287">
        <v>700.00</v>
      </c>
      <c r="L23" s="296">
        <f t="shared" si="13"/>
        <v>0</v>
      </c>
      <c r="M23" s="287"/>
      <c r="N23" s="287"/>
      <c r="O23" s="296">
        <f t="shared" si="14"/>
        <v>0</v>
      </c>
      <c r="P23" s="287"/>
      <c r="Q23" s="287"/>
      <c r="R23" s="296">
        <f t="shared" si="15"/>
        <v>0</v>
      </c>
      <c r="S23" s="287"/>
      <c r="T23" s="287"/>
      <c r="U23" s="296">
        <f t="shared" si="16"/>
        <v>0</v>
      </c>
    </row>
    <row r="24" spans="2:21" s="265" customFormat="1" ht="29.25" customHeight="1" x14ac:dyDescent="0.2">
      <c r="B24" s="774" t="s">
        <v>593</v>
      </c>
      <c r="C24" s="774"/>
      <c r="D24" s="277">
        <f t="shared" si="10"/>
        <v>0</v>
      </c>
      <c r="E24" s="277">
        <f t="shared" si="11"/>
        <v>0</v>
      </c>
      <c r="F24" s="277">
        <f t="shared" si="11"/>
        <v>0</v>
      </c>
      <c r="G24" s="287">
        <v>200.00</v>
      </c>
      <c r="H24" s="287">
        <v>300.00</v>
      </c>
      <c r="I24" s="296">
        <f t="shared" si="12"/>
        <v>0</v>
      </c>
      <c r="J24" s="287">
        <v>200.00</v>
      </c>
      <c r="K24" s="287">
        <v>300.00</v>
      </c>
      <c r="L24" s="296">
        <f t="shared" si="13"/>
        <v>0</v>
      </c>
      <c r="M24" s="287"/>
      <c r="N24" s="287"/>
      <c r="O24" s="296">
        <f t="shared" si="14"/>
        <v>0</v>
      </c>
      <c r="P24" s="287"/>
      <c r="Q24" s="287"/>
      <c r="R24" s="296">
        <f t="shared" si="15"/>
        <v>0</v>
      </c>
      <c r="S24" s="287"/>
      <c r="T24" s="287"/>
      <c r="U24" s="296">
        <f t="shared" si="16"/>
        <v>0</v>
      </c>
    </row>
    <row r="25" spans="2:21" s="265" customFormat="1" ht="29.25" customHeight="1" x14ac:dyDescent="0.2">
      <c r="B25" s="774" t="s">
        <v>592</v>
      </c>
      <c r="C25" s="774"/>
      <c r="D25" s="277">
        <f t="shared" si="10"/>
        <v>0</v>
      </c>
      <c r="E25" s="277">
        <f t="shared" si="11"/>
        <v>0</v>
      </c>
      <c r="F25" s="277">
        <f t="shared" si="11"/>
        <v>0</v>
      </c>
      <c r="G25" s="287">
        <v>0.00</v>
      </c>
      <c r="H25" s="287">
        <v>1400.00</v>
      </c>
      <c r="I25" s="296">
        <f t="shared" si="12"/>
        <v>0</v>
      </c>
      <c r="J25" s="287">
        <v>0.00</v>
      </c>
      <c r="K25" s="287">
        <v>1400.00</v>
      </c>
      <c r="L25" s="296">
        <f t="shared" si="13"/>
        <v>0</v>
      </c>
      <c r="M25" s="287"/>
      <c r="N25" s="287"/>
      <c r="O25" s="296">
        <f t="shared" si="14"/>
        <v>0</v>
      </c>
      <c r="P25" s="287"/>
      <c r="Q25" s="287"/>
      <c r="R25" s="296">
        <f t="shared" si="15"/>
        <v>0</v>
      </c>
      <c r="S25" s="287"/>
      <c r="T25" s="287"/>
      <c r="U25" s="296">
        <f t="shared" si="16"/>
        <v>0</v>
      </c>
    </row>
    <row r="26" spans="2:21" s="265" customFormat="1" ht="29.25" customHeight="1" x14ac:dyDescent="0.2">
      <c r="B26" s="774" t="s">
        <v>598</v>
      </c>
      <c r="C26" s="774"/>
      <c r="D26" s="277">
        <f t="shared" si="10"/>
        <v>0</v>
      </c>
      <c r="E26" s="277">
        <f t="shared" si="11"/>
        <v>0</v>
      </c>
      <c r="F26" s="277">
        <f t="shared" si="11"/>
        <v>0</v>
      </c>
      <c r="G26" s="287">
        <v>750.00</v>
      </c>
      <c r="H26" s="287">
        <v>1750.00</v>
      </c>
      <c r="I26" s="296">
        <f t="shared" si="12"/>
        <v>0</v>
      </c>
      <c r="J26" s="287">
        <v>750.00</v>
      </c>
      <c r="K26" s="287">
        <v>1750.00</v>
      </c>
      <c r="L26" s="296">
        <f t="shared" si="13"/>
        <v>0</v>
      </c>
      <c r="M26" s="287"/>
      <c r="N26" s="287"/>
      <c r="O26" s="296">
        <f t="shared" si="14"/>
        <v>0</v>
      </c>
      <c r="P26" s="287"/>
      <c r="Q26" s="287"/>
      <c r="R26" s="296">
        <f t="shared" si="15"/>
        <v>0</v>
      </c>
      <c r="S26" s="287"/>
      <c r="T26" s="287"/>
      <c r="U26" s="296">
        <f t="shared" si="16"/>
        <v>0</v>
      </c>
    </row>
    <row r="27" spans="2:21" s="265" customFormat="1" ht="29.25" customHeight="1" x14ac:dyDescent="0.2">
      <c r="B27" s="774" t="s">
        <v>594</v>
      </c>
      <c r="C27" s="774"/>
      <c r="D27" s="277">
        <f t="shared" si="10"/>
        <v>0</v>
      </c>
      <c r="E27" s="277">
        <f t="shared" si="11"/>
        <v>0</v>
      </c>
      <c r="F27" s="277">
        <f t="shared" si="11"/>
        <v>0</v>
      </c>
      <c r="G27" s="287">
        <v>250.00</v>
      </c>
      <c r="H27" s="287">
        <v>499.99</v>
      </c>
      <c r="I27" s="296">
        <f t="shared" si="12"/>
        <v>0</v>
      </c>
      <c r="J27" s="287">
        <v>250.00</v>
      </c>
      <c r="K27" s="287">
        <v>499.99</v>
      </c>
      <c r="L27" s="296">
        <f t="shared" si="13"/>
        <v>0</v>
      </c>
      <c r="M27" s="287"/>
      <c r="N27" s="287"/>
      <c r="O27" s="296">
        <f t="shared" si="14"/>
        <v>0</v>
      </c>
      <c r="P27" s="287"/>
      <c r="Q27" s="287"/>
      <c r="R27" s="296">
        <f t="shared" si="15"/>
        <v>0</v>
      </c>
      <c r="S27" s="287"/>
      <c r="T27" s="287"/>
      <c r="U27" s="296">
        <f t="shared" si="16"/>
        <v>0</v>
      </c>
    </row>
    <row r="28" spans="2:21" s="265" customFormat="1" ht="29.25" customHeight="1" x14ac:dyDescent="0.2">
      <c r="B28" s="724" t="s">
        <v>365</v>
      </c>
      <c r="C28" s="725"/>
      <c r="D28" s="404">
        <f>SUM(D21:D27)</f>
        <v>0</v>
      </c>
      <c r="E28" s="404">
        <f>ROUND(SUM(E21:E27),2)</f>
        <v>0</v>
      </c>
      <c r="F28" s="404">
        <f>ROUND(SUM(F21:F27),2)</f>
        <v>0</v>
      </c>
      <c r="G28" s="404">
        <f>ROUND(SUM(G21:G27),2)</f>
        <v>0</v>
      </c>
      <c r="H28" s="404">
        <f>ROUND(SUM(H21:H27),2)</f>
        <v>0</v>
      </c>
      <c r="I28" s="404">
        <f t="shared" ref="I28:U28" si="17">ROUND(SUM(I21:I27),2)</f>
        <v>0</v>
      </c>
      <c r="J28" s="404">
        <f t="shared" si="17"/>
        <v>0</v>
      </c>
      <c r="K28" s="404">
        <f t="shared" si="17"/>
        <v>0</v>
      </c>
      <c r="L28" s="404">
        <f t="shared" si="17"/>
        <v>0</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817" t="s">
        <v>639</v>
      </c>
      <c r="C29" s="818"/>
      <c r="D29" s="277">
        <f t="shared" ref="D29:D30" si="18">ROUND(SUM(E29:F29),2)</f>
        <v>0</v>
      </c>
      <c r="E29" s="277">
        <f t="shared" ref="E29:E30" si="19">ROUND(SUM(G29,J29,M29,P29,S29),2)</f>
        <v>0</v>
      </c>
      <c r="F29" s="277">
        <f t="shared" si="11"/>
        <v>0</v>
      </c>
      <c r="G29" s="287">
        <v>0.00</v>
      </c>
      <c r="H29" s="287">
        <v>0.00</v>
      </c>
      <c r="I29" s="296">
        <f t="shared" ref="I29:I30" si="20">ROUND(SUM(G29:H29),2)</f>
        <v>0</v>
      </c>
      <c r="J29" s="287">
        <v>2833.63</v>
      </c>
      <c r="K29" s="287">
        <v>4048.04</v>
      </c>
      <c r="L29" s="296">
        <f t="shared" ref="L29:L30" si="21">ROUND(SUM(J29:K29),2)</f>
        <v>0</v>
      </c>
      <c r="M29" s="287"/>
      <c r="N29" s="287"/>
      <c r="O29" s="296">
        <f t="shared" ref="O29:O30" si="22">ROUND(SUM(M29:N29),2)</f>
        <v>0</v>
      </c>
      <c r="P29" s="287"/>
      <c r="Q29" s="287"/>
      <c r="R29" s="296">
        <f t="shared" ref="R29:R30" si="23">ROUND(SUM(P29:Q29),2)</f>
        <v>0</v>
      </c>
      <c r="S29" s="287"/>
      <c r="T29" s="287"/>
      <c r="U29" s="296">
        <f t="shared" ref="U29:U30" si="24">ROUND(SUM(S29:T29),2)</f>
        <v>0</v>
      </c>
    </row>
    <row r="30" spans="2:21" s="265" customFormat="1" ht="29.25" customHeight="1" x14ac:dyDescent="0.2">
      <c r="B30" s="817" t="s">
        <v>653</v>
      </c>
      <c r="C30" s="818"/>
      <c r="D30" s="277">
        <f t="shared" si="18"/>
        <v>0</v>
      </c>
      <c r="E30" s="277">
        <f t="shared" si="19"/>
        <v>0</v>
      </c>
      <c r="F30" s="277">
        <f t="shared" si="11"/>
        <v>0</v>
      </c>
      <c r="G30" s="287">
        <v>0.00</v>
      </c>
      <c r="H30" s="287">
        <v>21700.00</v>
      </c>
      <c r="I30" s="296">
        <f t="shared" si="20"/>
        <v>0</v>
      </c>
      <c r="J30" s="287">
        <v>0.00</v>
      </c>
      <c r="K30" s="287">
        <v>14300.00</v>
      </c>
      <c r="L30" s="296">
        <f t="shared" si="21"/>
        <v>0</v>
      </c>
      <c r="M30" s="287"/>
      <c r="N30" s="287"/>
      <c r="O30" s="296">
        <f t="shared" si="22"/>
        <v>0</v>
      </c>
      <c r="P30" s="287"/>
      <c r="Q30" s="287"/>
      <c r="R30" s="296">
        <f t="shared" si="23"/>
        <v>0</v>
      </c>
      <c r="S30" s="287"/>
      <c r="T30" s="287"/>
      <c r="U30" s="296">
        <f t="shared" si="24"/>
        <v>0</v>
      </c>
    </row>
    <row r="31" spans="2:21" s="265" customFormat="1" ht="29.25" customHeight="1" x14ac:dyDescent="0.2">
      <c r="B31" s="724" t="s">
        <v>697</v>
      </c>
      <c r="C31" s="725"/>
      <c r="D31" s="404">
        <f>SUM(D29:D30)</f>
        <v>0</v>
      </c>
      <c r="E31" s="404">
        <f t="shared" ref="E31:U31" si="25">ROUND(SUM(E29:E30),2)</f>
        <v>0</v>
      </c>
      <c r="F31" s="404">
        <f t="shared" si="25"/>
        <v>0</v>
      </c>
      <c r="G31" s="404">
        <f t="shared" si="25"/>
        <v>0</v>
      </c>
      <c r="H31" s="404">
        <f t="shared" si="25"/>
        <v>0</v>
      </c>
      <c r="I31" s="404">
        <f t="shared" si="25"/>
        <v>0</v>
      </c>
      <c r="J31" s="404">
        <f t="shared" si="25"/>
        <v>0</v>
      </c>
      <c r="K31" s="404">
        <f t="shared" si="25"/>
        <v>0</v>
      </c>
      <c r="L31" s="404">
        <f t="shared" si="25"/>
        <v>0</v>
      </c>
      <c r="M31" s="404">
        <f t="shared" si="25"/>
        <v>0</v>
      </c>
      <c r="N31" s="404">
        <f t="shared" si="25"/>
        <v>0</v>
      </c>
      <c r="O31" s="404">
        <f t="shared" si="25"/>
        <v>0</v>
      </c>
      <c r="P31" s="404">
        <f t="shared" si="25"/>
        <v>0</v>
      </c>
      <c r="Q31" s="404">
        <f t="shared" si="25"/>
        <v>0</v>
      </c>
      <c r="R31" s="404">
        <f t="shared" si="25"/>
        <v>0</v>
      </c>
      <c r="S31" s="404">
        <f t="shared" si="25"/>
        <v>0</v>
      </c>
      <c r="T31" s="404">
        <f t="shared" si="25"/>
        <v>0</v>
      </c>
      <c r="U31" s="404">
        <f t="shared" si="25"/>
        <v>0</v>
      </c>
    </row>
    <row r="32" spans="2:21" s="265" customFormat="1" ht="29.25" customHeight="1" x14ac:dyDescent="0.2">
      <c r="B32" s="724" t="s">
        <v>364</v>
      </c>
      <c r="C32" s="725"/>
      <c r="D32" s="404">
        <f>ROUND(SUM(D20,D28,D31),2)</f>
        <v>0</v>
      </c>
      <c r="E32" s="404">
        <f t="shared" ref="E32:F32" si="26">ROUND(SUM(E20,E28,E31),2)</f>
        <v>0</v>
      </c>
      <c r="F32" s="404">
        <f t="shared" si="26"/>
        <v>0</v>
      </c>
      <c r="G32" s="404">
        <f>ROUND(SUM(G20,G28,G31),2)</f>
        <v>0</v>
      </c>
      <c r="H32" s="404">
        <f t="shared" ref="H32:U32" si="27">ROUND(SUM(H20,H28,H31),2)</f>
        <v>0</v>
      </c>
      <c r="I32" s="404">
        <f t="shared" si="27"/>
        <v>0</v>
      </c>
      <c r="J32" s="404">
        <f t="shared" si="27"/>
        <v>0</v>
      </c>
      <c r="K32" s="404">
        <f t="shared" si="27"/>
        <v>0</v>
      </c>
      <c r="L32" s="404">
        <f t="shared" si="27"/>
        <v>0</v>
      </c>
      <c r="M32" s="404">
        <f t="shared" si="27"/>
        <v>0</v>
      </c>
      <c r="N32" s="404">
        <f t="shared" si="27"/>
        <v>0</v>
      </c>
      <c r="O32" s="404">
        <f t="shared" si="27"/>
        <v>0</v>
      </c>
      <c r="P32" s="404">
        <f t="shared" si="27"/>
        <v>0</v>
      </c>
      <c r="Q32" s="404">
        <f t="shared" si="27"/>
        <v>0</v>
      </c>
      <c r="R32" s="404">
        <f t="shared" si="27"/>
        <v>0</v>
      </c>
      <c r="S32" s="404">
        <f t="shared" si="27"/>
        <v>0</v>
      </c>
      <c r="T32" s="404">
        <f t="shared" si="27"/>
        <v>0</v>
      </c>
      <c r="U32" s="404">
        <f t="shared" si="27"/>
        <v>0</v>
      </c>
    </row>
    <row r="33" spans="2:21" s="265" customFormat="1" ht="29.25" customHeight="1" x14ac:dyDescent="0.2">
      <c r="B33" s="724" t="s">
        <v>334</v>
      </c>
      <c r="C33" s="725"/>
      <c r="D33" s="404">
        <f>ROUND(0.15*D20,2)</f>
        <v>0</v>
      </c>
      <c r="E33" s="404">
        <f t="shared" ref="E33:U33" si="28">ROUND(0.15*E20,2)</f>
        <v>0</v>
      </c>
      <c r="F33" s="404">
        <f t="shared" si="28"/>
        <v>0</v>
      </c>
      <c r="G33" s="404">
        <f t="shared" si="28"/>
        <v>0</v>
      </c>
      <c r="H33" s="404">
        <f t="shared" si="28"/>
        <v>0</v>
      </c>
      <c r="I33" s="404">
        <f t="shared" si="28"/>
        <v>0</v>
      </c>
      <c r="J33" s="404">
        <f t="shared" si="28"/>
        <v>0</v>
      </c>
      <c r="K33" s="404">
        <f t="shared" si="28"/>
        <v>0</v>
      </c>
      <c r="L33" s="404">
        <f t="shared" si="28"/>
        <v>0</v>
      </c>
      <c r="M33" s="404">
        <f t="shared" si="28"/>
        <v>0</v>
      </c>
      <c r="N33" s="404">
        <f t="shared" si="28"/>
        <v>0</v>
      </c>
      <c r="O33" s="404">
        <f t="shared" si="28"/>
        <v>0</v>
      </c>
      <c r="P33" s="404">
        <f t="shared" si="28"/>
        <v>0</v>
      </c>
      <c r="Q33" s="404">
        <f t="shared" si="28"/>
        <v>0</v>
      </c>
      <c r="R33" s="404">
        <f t="shared" si="28"/>
        <v>0</v>
      </c>
      <c r="S33" s="404">
        <f t="shared" si="28"/>
        <v>0</v>
      </c>
      <c r="T33" s="404">
        <f t="shared" si="28"/>
        <v>0</v>
      </c>
      <c r="U33" s="404">
        <f t="shared" si="28"/>
        <v>0</v>
      </c>
    </row>
    <row r="34" spans="2:21" s="274" customFormat="1" ht="29.25" customHeight="1" x14ac:dyDescent="0.2">
      <c r="B34" s="756" t="s">
        <v>648</v>
      </c>
      <c r="C34" s="757"/>
      <c r="D34" s="417">
        <f t="shared" ref="D34:U34" si="29">ROUND(D29*100%,2)</f>
        <v>0</v>
      </c>
      <c r="E34" s="417">
        <f t="shared" si="29"/>
        <v>0</v>
      </c>
      <c r="F34" s="417">
        <f t="shared" si="29"/>
        <v>0</v>
      </c>
      <c r="G34" s="417">
        <f t="shared" si="29"/>
        <v>0</v>
      </c>
      <c r="H34" s="417">
        <f t="shared" si="29"/>
        <v>0</v>
      </c>
      <c r="I34" s="417">
        <f t="shared" si="29"/>
        <v>0</v>
      </c>
      <c r="J34" s="417">
        <f t="shared" si="29"/>
        <v>0</v>
      </c>
      <c r="K34" s="417">
        <f t="shared" si="29"/>
        <v>0</v>
      </c>
      <c r="L34" s="417">
        <f t="shared" si="29"/>
        <v>0</v>
      </c>
      <c r="M34" s="417">
        <f t="shared" si="29"/>
        <v>0</v>
      </c>
      <c r="N34" s="417">
        <f t="shared" si="29"/>
        <v>0</v>
      </c>
      <c r="O34" s="417">
        <f t="shared" si="29"/>
        <v>0</v>
      </c>
      <c r="P34" s="417">
        <f t="shared" si="29"/>
        <v>0</v>
      </c>
      <c r="Q34" s="417">
        <f t="shared" si="29"/>
        <v>0</v>
      </c>
      <c r="R34" s="417">
        <f t="shared" si="29"/>
        <v>0</v>
      </c>
      <c r="S34" s="417">
        <f t="shared" si="29"/>
        <v>0</v>
      </c>
      <c r="T34" s="417">
        <f t="shared" si="29"/>
        <v>0</v>
      </c>
      <c r="U34" s="417">
        <f t="shared" si="29"/>
        <v>0</v>
      </c>
    </row>
    <row r="35" spans="2:21" s="265" customFormat="1" ht="29.25" customHeight="1" x14ac:dyDescent="0.2">
      <c r="B35" s="728" t="s">
        <v>332</v>
      </c>
      <c r="C35" s="729"/>
      <c r="D35" s="422">
        <f>ROUND(SUM(D20,D28,D30,D33,D34),2)</f>
        <v>0</v>
      </c>
      <c r="E35" s="422">
        <f t="shared" ref="E35:U35" si="30">ROUND(SUM(E20,E28,E30,E33,E34),2)</f>
        <v>0</v>
      </c>
      <c r="F35" s="422">
        <f t="shared" si="30"/>
        <v>0</v>
      </c>
      <c r="G35" s="422">
        <f t="shared" si="30"/>
        <v>0</v>
      </c>
      <c r="H35" s="422">
        <f t="shared" si="30"/>
        <v>0</v>
      </c>
      <c r="I35" s="422">
        <f t="shared" si="30"/>
        <v>0</v>
      </c>
      <c r="J35" s="422">
        <f t="shared" si="30"/>
        <v>0</v>
      </c>
      <c r="K35" s="422">
        <f t="shared" si="30"/>
        <v>0</v>
      </c>
      <c r="L35" s="422">
        <f t="shared" si="30"/>
        <v>0</v>
      </c>
      <c r="M35" s="422">
        <f t="shared" si="30"/>
        <v>0</v>
      </c>
      <c r="N35" s="422">
        <f t="shared" si="30"/>
        <v>0</v>
      </c>
      <c r="O35" s="422">
        <f t="shared" si="30"/>
        <v>0</v>
      </c>
      <c r="P35" s="422">
        <f t="shared" si="30"/>
        <v>0</v>
      </c>
      <c r="Q35" s="422">
        <f t="shared" si="30"/>
        <v>0</v>
      </c>
      <c r="R35" s="422">
        <f t="shared" si="30"/>
        <v>0</v>
      </c>
      <c r="S35" s="422">
        <f t="shared" si="30"/>
        <v>0</v>
      </c>
      <c r="T35" s="422">
        <f t="shared" si="30"/>
        <v>0</v>
      </c>
      <c r="U35" s="422">
        <f t="shared" si="30"/>
        <v>0</v>
      </c>
    </row>
    <row r="36" spans="2:21" s="274" customFormat="1" ht="29.25" hidden="1" customHeight="1" x14ac:dyDescent="0.2">
      <c r="B36" s="810" t="s">
        <v>649</v>
      </c>
      <c r="C36" s="811"/>
      <c r="D36" s="418">
        <f>ROUND(D29-D34,2)</f>
        <v>0</v>
      </c>
      <c r="E36" s="418">
        <f t="shared" ref="E36:U36" si="31">ROUND(E29-E34,2)</f>
        <v>0</v>
      </c>
      <c r="F36" s="418">
        <f t="shared" si="31"/>
        <v>0</v>
      </c>
      <c r="G36" s="418">
        <f t="shared" si="31"/>
        <v>0</v>
      </c>
      <c r="H36" s="418">
        <f t="shared" si="31"/>
        <v>0</v>
      </c>
      <c r="I36" s="418">
        <f t="shared" si="31"/>
        <v>0</v>
      </c>
      <c r="J36" s="418">
        <f t="shared" si="31"/>
        <v>0</v>
      </c>
      <c r="K36" s="418">
        <f t="shared" si="31"/>
        <v>0</v>
      </c>
      <c r="L36" s="418">
        <f t="shared" si="31"/>
        <v>0</v>
      </c>
      <c r="M36" s="418">
        <f t="shared" si="31"/>
        <v>0</v>
      </c>
      <c r="N36" s="418">
        <f t="shared" si="31"/>
        <v>0</v>
      </c>
      <c r="O36" s="418">
        <f t="shared" si="31"/>
        <v>0</v>
      </c>
      <c r="P36" s="418">
        <f t="shared" si="31"/>
        <v>0</v>
      </c>
      <c r="Q36" s="418">
        <f t="shared" si="31"/>
        <v>0</v>
      </c>
      <c r="R36" s="418">
        <f t="shared" si="31"/>
        <v>0</v>
      </c>
      <c r="S36" s="418">
        <f t="shared" si="31"/>
        <v>0</v>
      </c>
      <c r="T36" s="418">
        <f t="shared" si="31"/>
        <v>0</v>
      </c>
      <c r="U36" s="418">
        <f t="shared" si="31"/>
        <v>0</v>
      </c>
    </row>
    <row r="37" spans="2:21" s="265" customFormat="1" ht="29.25" customHeight="1" x14ac:dyDescent="0.2">
      <c r="B37" s="810" t="s">
        <v>1015</v>
      </c>
      <c r="C37" s="811"/>
      <c r="D37" s="418">
        <f>ROUND(SUM(E37:F37),2)</f>
        <v>0</v>
      </c>
      <c r="E37" s="418">
        <f>ROUND(SUM(G37,J37,M37,P37,S37),2)</f>
        <v>0</v>
      </c>
      <c r="F37" s="418">
        <f>ROUND(SUM(H37,K37,N37,Q37,T37),2)</f>
        <v>0</v>
      </c>
      <c r="G37" s="287"/>
      <c r="H37" s="287"/>
      <c r="I37" s="418">
        <f>ROUND(SUM(G37:H37),2)</f>
        <v>0</v>
      </c>
      <c r="J37" s="287"/>
      <c r="K37" s="287"/>
      <c r="L37" s="418">
        <f>ROUND(SUM(J37:K37),2)</f>
        <v>0</v>
      </c>
      <c r="M37" s="287"/>
      <c r="N37" s="287"/>
      <c r="O37" s="418">
        <f>ROUND(SUM(M37:N37),2)</f>
        <v>0</v>
      </c>
      <c r="P37" s="287"/>
      <c r="Q37" s="287"/>
      <c r="R37" s="418">
        <f>ROUND(SUM(P37:Q37),2)</f>
        <v>0</v>
      </c>
      <c r="S37" s="287"/>
      <c r="T37" s="287"/>
      <c r="U37" s="418">
        <f>ROUND(SUM(S37:T37),2)</f>
        <v>0</v>
      </c>
    </row>
    <row r="38" spans="2:21" s="274" customFormat="1" ht="29.25" customHeight="1" x14ac:dyDescent="0.2">
      <c r="B38" s="805" t="s">
        <v>512</v>
      </c>
      <c r="C38" s="812"/>
      <c r="D38" s="404">
        <f>ROUND(SUM(D36:D37),2)</f>
        <v>0</v>
      </c>
      <c r="E38" s="404">
        <f t="shared" ref="E38:F38" si="32">ROUND(SUM(E36:E37),2)</f>
        <v>0</v>
      </c>
      <c r="F38" s="404">
        <f t="shared" si="32"/>
        <v>0</v>
      </c>
      <c r="G38" s="404">
        <f t="shared" ref="G38" si="33">ROUND(SUM(G36:G37),2)</f>
        <v>0</v>
      </c>
      <c r="H38" s="404">
        <f t="shared" ref="H38" si="34">ROUND(SUM(H36:H37),2)</f>
        <v>0</v>
      </c>
      <c r="I38" s="404">
        <f t="shared" ref="I38" si="35">ROUND(SUM(I36:I37),2)</f>
        <v>0</v>
      </c>
      <c r="J38" s="404">
        <f t="shared" ref="J38" si="36">ROUND(SUM(J36:J37),2)</f>
        <v>0</v>
      </c>
      <c r="K38" s="404">
        <f t="shared" ref="K38" si="37">ROUND(SUM(K36:K37),2)</f>
        <v>0</v>
      </c>
      <c r="L38" s="404">
        <f t="shared" ref="L38" si="38">ROUND(SUM(L36:L37),2)</f>
        <v>0</v>
      </c>
      <c r="M38" s="404">
        <f t="shared" ref="M38" si="39">ROUND(SUM(M36:M37),2)</f>
        <v>0</v>
      </c>
      <c r="N38" s="404">
        <f t="shared" ref="N38" si="40">ROUND(SUM(N36:N37),2)</f>
        <v>0</v>
      </c>
      <c r="O38" s="404">
        <f t="shared" ref="O38" si="41">ROUND(SUM(O36:O37),2)</f>
        <v>0</v>
      </c>
      <c r="P38" s="404">
        <f t="shared" ref="P38" si="42">ROUND(SUM(P36:P37),2)</f>
        <v>0</v>
      </c>
      <c r="Q38" s="404">
        <f t="shared" ref="Q38" si="43">ROUND(SUM(Q36:Q37),2)</f>
        <v>0</v>
      </c>
      <c r="R38" s="404">
        <f t="shared" ref="R38" si="44">ROUND(SUM(R36:R37),2)</f>
        <v>0</v>
      </c>
      <c r="S38" s="404">
        <f t="shared" ref="S38" si="45">ROUND(SUM(S36:S37),2)</f>
        <v>0</v>
      </c>
      <c r="T38" s="404">
        <f t="shared" ref="T38" si="46">ROUND(SUM(T36:T37),2)</f>
        <v>0</v>
      </c>
      <c r="U38" s="404">
        <f t="shared" ref="U38" si="47">ROUND(SUM(U36:U37),2)</f>
        <v>0</v>
      </c>
    </row>
    <row r="39" spans="2:21" s="265" customFormat="1" ht="29.25" customHeight="1" x14ac:dyDescent="0.2">
      <c r="B39" s="728" t="s">
        <v>333</v>
      </c>
      <c r="C39" s="729"/>
      <c r="D39" s="422">
        <f>ROUND(SUM(D35,D38),2)</f>
        <v>0</v>
      </c>
      <c r="E39" s="422">
        <f t="shared" ref="E39:U39" si="48">ROUND(SUM(E35,E38),2)</f>
        <v>0</v>
      </c>
      <c r="F39" s="422">
        <f t="shared" si="48"/>
        <v>0</v>
      </c>
      <c r="G39" s="422">
        <f t="shared" si="48"/>
        <v>0</v>
      </c>
      <c r="H39" s="422">
        <f t="shared" si="48"/>
        <v>0</v>
      </c>
      <c r="I39" s="422">
        <f t="shared" si="48"/>
        <v>0</v>
      </c>
      <c r="J39" s="422">
        <f t="shared" si="48"/>
        <v>0</v>
      </c>
      <c r="K39" s="422">
        <f t="shared" si="48"/>
        <v>0</v>
      </c>
      <c r="L39" s="422">
        <f t="shared" si="48"/>
        <v>0</v>
      </c>
      <c r="M39" s="422">
        <f t="shared" si="48"/>
        <v>0</v>
      </c>
      <c r="N39" s="422">
        <f t="shared" si="48"/>
        <v>0</v>
      </c>
      <c r="O39" s="422">
        <f t="shared" si="48"/>
        <v>0</v>
      </c>
      <c r="P39" s="422">
        <f t="shared" si="48"/>
        <v>0</v>
      </c>
      <c r="Q39" s="422">
        <f t="shared" si="48"/>
        <v>0</v>
      </c>
      <c r="R39" s="422">
        <f t="shared" si="48"/>
        <v>0</v>
      </c>
      <c r="S39" s="422">
        <f t="shared" si="48"/>
        <v>0</v>
      </c>
      <c r="T39" s="422">
        <f t="shared" si="48"/>
        <v>0</v>
      </c>
      <c r="U39" s="422">
        <f t="shared" si="48"/>
        <v>0</v>
      </c>
    </row>
    <row r="40" spans="2:21" s="265" customFormat="1" ht="29.25" customHeight="1" x14ac:dyDescent="0.2">
      <c r="B40" s="814" t="s">
        <v>331</v>
      </c>
      <c r="C40" s="815"/>
      <c r="D40" s="406">
        <f>ROUND(SUM(E40:F40),2)</f>
        <v>0</v>
      </c>
      <c r="E40" s="406">
        <f t="shared" ref="E40:F40" si="49">ROUND(SUM(G40,J40,M40,P40,S40),2)</f>
        <v>0</v>
      </c>
      <c r="F40" s="406">
        <f t="shared" si="49"/>
        <v>0</v>
      </c>
      <c r="G40" s="287"/>
      <c r="H40" s="287"/>
      <c r="I40" s="406">
        <f>ROUND(SUM(G40:H40),2)</f>
        <v>0</v>
      </c>
      <c r="J40" s="287"/>
      <c r="K40" s="287"/>
      <c r="L40" s="406">
        <f>ROUND(SUM(J40:K40),2)</f>
        <v>0</v>
      </c>
      <c r="M40" s="287"/>
      <c r="N40" s="287"/>
      <c r="O40" s="406">
        <f>ROUND(SUM(M40:N40),2)</f>
        <v>0</v>
      </c>
      <c r="P40" s="287"/>
      <c r="Q40" s="287"/>
      <c r="R40" s="406">
        <f>ROUND(SUM(P40:Q40),2)</f>
        <v>0</v>
      </c>
      <c r="S40" s="287"/>
      <c r="T40" s="287"/>
      <c r="U40" s="406">
        <f>ROUND(SUM(S40:T40),2)</f>
        <v>0</v>
      </c>
    </row>
    <row r="41" spans="2:21" s="290" customFormat="1" ht="29.25" customHeight="1" x14ac:dyDescent="0.2">
      <c r="B41" s="748" t="s">
        <v>596</v>
      </c>
      <c r="C41" s="749"/>
      <c r="D41" s="750"/>
      <c r="E41" s="407">
        <f>ROUND(IFERROR(E$39/$D$39,0),2)</f>
        <v>0</v>
      </c>
      <c r="F41" s="407">
        <f>ROUND(IFERROR(F$39/$D$39,0),2)</f>
        <v>0</v>
      </c>
      <c r="G41" s="264"/>
      <c r="H41" s="272"/>
      <c r="I41" s="407">
        <f>ROUND(IFERROR(I$39/$D$39,0),2)</f>
        <v>0</v>
      </c>
      <c r="J41" s="264"/>
      <c r="K41" s="272"/>
      <c r="L41" s="407">
        <f>ROUND(IFERROR(L$39/$D$39,0),2)</f>
        <v>0</v>
      </c>
      <c r="M41" s="264"/>
      <c r="N41" s="272"/>
      <c r="O41" s="407">
        <f>ROUND(IFERROR(O$39/$D$39,0),2)</f>
        <v>0</v>
      </c>
      <c r="P41" s="264"/>
      <c r="Q41" s="272"/>
      <c r="R41" s="407">
        <f>ROUND(IFERROR(R$39/$D$39,0),2)</f>
        <v>0</v>
      </c>
      <c r="S41" s="264"/>
      <c r="T41" s="272"/>
      <c r="U41" s="407">
        <f>ROUND(IFERROR(U$39/$D$39,0),2)</f>
        <v>0</v>
      </c>
    </row>
    <row r="42" spans="2:21" s="274" customFormat="1" ht="119.25" customHeight="1" x14ac:dyDescent="0.2">
      <c r="B42" s="816" t="s">
        <v>1017</v>
      </c>
      <c r="C42" s="816"/>
      <c r="D42" s="816"/>
      <c r="E42" s="816"/>
      <c r="F42" s="816"/>
      <c r="G42" s="492"/>
      <c r="H42" s="276"/>
      <c r="I42" s="276"/>
      <c r="J42" s="276"/>
      <c r="K42" s="276"/>
      <c r="L42" s="276"/>
      <c r="M42" s="276"/>
      <c r="N42" s="276"/>
      <c r="O42" s="276"/>
      <c r="P42" s="276"/>
      <c r="Q42" s="276"/>
      <c r="R42" s="276"/>
      <c r="S42" s="276"/>
      <c r="T42" s="276"/>
      <c r="U42" s="276"/>
    </row>
    <row r="43" spans="2:21" s="265" customFormat="1" ht="12" customHeight="1" x14ac:dyDescent="0.2">
      <c r="B43" s="499"/>
      <c r="C43" s="499"/>
      <c r="D43" s="499"/>
      <c r="E43" s="499"/>
      <c r="F43" s="499"/>
      <c r="G43" s="500"/>
      <c r="H43" s="272"/>
      <c r="I43" s="272"/>
      <c r="J43" s="272"/>
      <c r="K43" s="272"/>
      <c r="L43" s="272"/>
      <c r="M43" s="272"/>
      <c r="N43" s="272"/>
      <c r="O43" s="272"/>
      <c r="P43" s="272"/>
      <c r="Q43" s="272"/>
      <c r="R43" s="272"/>
      <c r="S43" s="272"/>
      <c r="T43" s="272"/>
      <c r="U43" s="272"/>
    </row>
    <row r="44" spans="2:21" s="265" customFormat="1" ht="23.25" customHeight="1" x14ac:dyDescent="0.2">
      <c r="B44" s="775" t="s">
        <v>330</v>
      </c>
      <c r="C44" s="776"/>
      <c r="D44" s="776"/>
      <c r="E44" s="776"/>
      <c r="F44" s="776"/>
      <c r="G44" s="813"/>
      <c r="H44" s="272"/>
      <c r="I44" s="272"/>
      <c r="J44" s="272"/>
      <c r="K44" s="272"/>
      <c r="L44" s="272"/>
      <c r="M44" s="272"/>
      <c r="N44" s="272"/>
      <c r="O44" s="272"/>
      <c r="P44" s="272"/>
      <c r="Q44" s="272"/>
      <c r="R44" s="272"/>
      <c r="S44" s="272"/>
      <c r="T44" s="272"/>
      <c r="U44" s="272"/>
    </row>
    <row r="45" spans="2:21" s="265" customFormat="1" ht="28.5" customHeight="1" x14ac:dyDescent="0.2">
      <c r="B45" s="741" t="s">
        <v>329</v>
      </c>
      <c r="C45" s="742"/>
      <c r="D45" s="369" t="s">
        <v>328</v>
      </c>
      <c r="E45" s="369" t="s">
        <v>327</v>
      </c>
      <c r="F45" s="373" t="s">
        <v>642</v>
      </c>
      <c r="G45" s="373" t="s">
        <v>438</v>
      </c>
      <c r="H45" s="272"/>
      <c r="I45" s="272"/>
      <c r="J45" s="272"/>
      <c r="K45" s="272"/>
      <c r="L45" s="272"/>
      <c r="M45" s="272"/>
      <c r="N45" s="272"/>
      <c r="O45" s="272"/>
      <c r="P45" s="272"/>
      <c r="Q45" s="272"/>
      <c r="R45" s="272"/>
      <c r="S45" s="272"/>
      <c r="T45" s="272"/>
      <c r="U45" s="272"/>
    </row>
    <row r="46" spans="2:21" s="265" customFormat="1" ht="30" customHeight="1" x14ac:dyDescent="0.2">
      <c r="B46" s="724" t="s">
        <v>474</v>
      </c>
      <c r="C46" s="725"/>
      <c r="D46" s="790" t="s">
        <v>502</v>
      </c>
      <c r="E46" s="791" t="s">
        <v>319</v>
      </c>
      <c r="F46" s="409" t="s">
        <v>472</v>
      </c>
      <c r="G46" s="279">
        <f>$D15</f>
        <v>0</v>
      </c>
      <c r="H46" s="272"/>
      <c r="I46" s="272"/>
      <c r="J46" s="272"/>
      <c r="K46" s="272"/>
      <c r="L46" s="272"/>
      <c r="M46" s="272"/>
      <c r="N46" s="272"/>
      <c r="O46" s="272"/>
      <c r="P46" s="272"/>
      <c r="Q46" s="272"/>
      <c r="R46" s="272"/>
      <c r="S46" s="272"/>
      <c r="T46" s="272"/>
      <c r="U46" s="272"/>
    </row>
    <row r="47" spans="2:21" s="265" customFormat="1" ht="30" customHeight="1" x14ac:dyDescent="0.2">
      <c r="B47" s="724" t="s">
        <v>753</v>
      </c>
      <c r="C47" s="725"/>
      <c r="D47" s="790" t="s">
        <v>502</v>
      </c>
      <c r="E47" s="791" t="s">
        <v>319</v>
      </c>
      <c r="F47" s="409" t="s">
        <v>472</v>
      </c>
      <c r="G47" s="279">
        <f>$D16</f>
        <v>0</v>
      </c>
      <c r="H47" s="272"/>
      <c r="I47" s="272"/>
      <c r="J47" s="272"/>
      <c r="K47" s="272"/>
      <c r="L47" s="272"/>
      <c r="M47" s="272"/>
      <c r="N47" s="272"/>
      <c r="O47" s="272"/>
      <c r="P47" s="272"/>
      <c r="Q47" s="272"/>
      <c r="R47" s="272"/>
      <c r="S47" s="272"/>
      <c r="T47" s="272"/>
      <c r="U47" s="272"/>
    </row>
    <row r="48" spans="2:21" s="265" customFormat="1" ht="30" customHeight="1" x14ac:dyDescent="0.2">
      <c r="B48" s="724" t="s">
        <v>521</v>
      </c>
      <c r="C48" s="725"/>
      <c r="D48" s="790" t="s">
        <v>707</v>
      </c>
      <c r="E48" s="791" t="s">
        <v>319</v>
      </c>
      <c r="F48" s="410">
        <f>ROUND(0.2*D32,2)</f>
        <v>0</v>
      </c>
      <c r="G48" s="278">
        <f>$D19</f>
        <v>0</v>
      </c>
      <c r="H48" s="272"/>
      <c r="I48" s="272"/>
      <c r="J48" s="272"/>
      <c r="K48" s="272"/>
      <c r="L48" s="272"/>
      <c r="M48" s="272"/>
      <c r="N48" s="272"/>
      <c r="O48" s="272"/>
      <c r="P48" s="272"/>
      <c r="Q48" s="272"/>
      <c r="R48" s="272"/>
      <c r="S48" s="272"/>
      <c r="T48" s="272"/>
      <c r="U48" s="272"/>
    </row>
    <row r="49" spans="2:21" s="265" customFormat="1" ht="30" customHeight="1" x14ac:dyDescent="0.2">
      <c r="B49" s="724" t="s">
        <v>736</v>
      </c>
      <c r="C49" s="725"/>
      <c r="D49" s="790" t="s">
        <v>737</v>
      </c>
      <c r="E49" s="791" t="s">
        <v>319</v>
      </c>
      <c r="F49" s="410">
        <f>ROUND(0.4*D32,2)</f>
        <v>0</v>
      </c>
      <c r="G49" s="278">
        <f>$D21</f>
        <v>0</v>
      </c>
      <c r="H49" s="272"/>
      <c r="I49" s="272"/>
      <c r="J49" s="272"/>
      <c r="K49" s="272"/>
      <c r="L49" s="272"/>
      <c r="M49" s="272"/>
      <c r="N49" s="272"/>
      <c r="O49" s="272"/>
      <c r="P49" s="272"/>
      <c r="Q49" s="272"/>
      <c r="R49" s="272"/>
      <c r="S49" s="272"/>
      <c r="T49" s="272"/>
      <c r="U49" s="272"/>
    </row>
    <row r="50" spans="2:21" s="265" customFormat="1" ht="30" customHeight="1" x14ac:dyDescent="0.2">
      <c r="B50" s="724" t="s">
        <v>326</v>
      </c>
      <c r="C50" s="725"/>
      <c r="D50" s="790" t="s">
        <v>748</v>
      </c>
      <c r="E50" s="791" t="s">
        <v>319</v>
      </c>
      <c r="F50" s="410">
        <v>5000</v>
      </c>
      <c r="G50" s="278">
        <f>$D22</f>
        <v>0</v>
      </c>
      <c r="H50" s="272"/>
      <c r="I50" s="272"/>
      <c r="J50" s="272"/>
      <c r="K50" s="272"/>
      <c r="L50" s="272"/>
      <c r="M50" s="272"/>
      <c r="N50" s="272"/>
      <c r="O50" s="272"/>
      <c r="P50" s="272"/>
      <c r="Q50" s="272"/>
      <c r="R50" s="272"/>
      <c r="S50" s="272"/>
      <c r="T50" s="272"/>
      <c r="U50" s="272"/>
    </row>
    <row r="51" spans="2:21" s="265" customFormat="1" ht="30" customHeight="1" x14ac:dyDescent="0.2">
      <c r="B51" s="724" t="s">
        <v>1010</v>
      </c>
      <c r="C51" s="725"/>
      <c r="D51" s="484" t="s">
        <v>463</v>
      </c>
      <c r="E51" s="270"/>
      <c r="F51" s="410">
        <f>40*$E$51</f>
        <v>0</v>
      </c>
      <c r="G51" s="278">
        <f>$D23</f>
        <v>0</v>
      </c>
      <c r="H51" s="272"/>
      <c r="I51" s="272"/>
      <c r="J51" s="272"/>
      <c r="K51" s="272"/>
      <c r="L51" s="272"/>
      <c r="M51" s="272"/>
      <c r="N51" s="272"/>
      <c r="O51" s="272"/>
      <c r="P51" s="272"/>
      <c r="Q51" s="272"/>
      <c r="R51" s="272"/>
      <c r="S51" s="272"/>
      <c r="T51" s="272"/>
      <c r="U51" s="272"/>
    </row>
    <row r="52" spans="2:21" s="265" customFormat="1" ht="30" customHeight="1" x14ac:dyDescent="0.2">
      <c r="B52" s="724" t="s">
        <v>744</v>
      </c>
      <c r="C52" s="725"/>
      <c r="D52" s="790" t="s">
        <v>745</v>
      </c>
      <c r="E52" s="791" t="s">
        <v>319</v>
      </c>
      <c r="F52" s="410">
        <v>1000</v>
      </c>
      <c r="G52" s="278">
        <f>$D24</f>
        <v>0</v>
      </c>
      <c r="H52" s="272"/>
      <c r="I52" s="272"/>
      <c r="J52" s="272"/>
      <c r="K52" s="272"/>
      <c r="L52" s="272"/>
      <c r="M52" s="272"/>
      <c r="N52" s="272"/>
      <c r="O52" s="272"/>
      <c r="P52" s="272"/>
      <c r="Q52" s="272"/>
      <c r="R52" s="272"/>
      <c r="S52" s="272"/>
      <c r="T52" s="272"/>
      <c r="U52" s="272"/>
    </row>
    <row r="53" spans="2:21" s="265" customFormat="1" ht="30" customHeight="1" x14ac:dyDescent="0.2">
      <c r="B53" s="724" t="s">
        <v>599</v>
      </c>
      <c r="C53" s="725"/>
      <c r="D53" s="790" t="s">
        <v>605</v>
      </c>
      <c r="E53" s="791" t="s">
        <v>319</v>
      </c>
      <c r="F53" s="410">
        <v>1500</v>
      </c>
      <c r="G53" s="278">
        <f>$D27</f>
        <v>0</v>
      </c>
      <c r="H53" s="272"/>
      <c r="I53" s="272"/>
      <c r="J53" s="272"/>
      <c r="K53" s="272"/>
      <c r="L53" s="272"/>
      <c r="M53" s="272"/>
      <c r="N53" s="272"/>
      <c r="O53" s="272"/>
      <c r="P53" s="272"/>
      <c r="Q53" s="272"/>
      <c r="R53" s="272"/>
      <c r="S53" s="272"/>
      <c r="T53" s="272"/>
      <c r="U53" s="272"/>
    </row>
    <row r="54" spans="2:21" s="294" customFormat="1" ht="30" customHeight="1" x14ac:dyDescent="0.2">
      <c r="B54" s="805" t="s">
        <v>644</v>
      </c>
      <c r="C54" s="806"/>
      <c r="D54" s="790" t="s">
        <v>645</v>
      </c>
      <c r="E54" s="807"/>
      <c r="F54" s="409">
        <f>ROUND(0.01*D35,2)</f>
        <v>0</v>
      </c>
      <c r="G54" s="277">
        <f>$D25</f>
        <v>0</v>
      </c>
      <c r="H54" s="292"/>
      <c r="I54" s="292"/>
      <c r="J54" s="292"/>
      <c r="K54" s="292"/>
      <c r="L54" s="292"/>
      <c r="M54" s="292"/>
      <c r="N54" s="293"/>
      <c r="O54" s="292"/>
      <c r="P54" s="292"/>
      <c r="Q54" s="292"/>
      <c r="R54" s="292"/>
      <c r="S54" s="292"/>
      <c r="T54" s="292"/>
      <c r="U54" s="292"/>
    </row>
    <row r="55" spans="2:21" s="294" customFormat="1" ht="30" hidden="1" customHeight="1" x14ac:dyDescent="0.2">
      <c r="B55" s="724" t="s">
        <v>646</v>
      </c>
      <c r="C55" s="725"/>
      <c r="D55" s="808" t="s">
        <v>647</v>
      </c>
      <c r="E55" s="809"/>
      <c r="F55" s="410">
        <f>ROUND(0.5*D32,2)</f>
        <v>0</v>
      </c>
      <c r="G55" s="278">
        <f>D29</f>
        <v>0</v>
      </c>
      <c r="H55" s="292"/>
      <c r="I55" s="292"/>
      <c r="J55" s="292"/>
      <c r="K55" s="292"/>
      <c r="L55" s="292"/>
      <c r="M55" s="292"/>
      <c r="N55" s="293"/>
      <c r="O55" s="292"/>
      <c r="P55" s="292"/>
      <c r="Q55" s="292"/>
      <c r="R55" s="292"/>
      <c r="S55" s="292"/>
      <c r="T55" s="292"/>
      <c r="U55" s="292"/>
    </row>
    <row r="56" spans="2:21" s="265" customFormat="1" ht="38.25" customHeight="1" x14ac:dyDescent="0.2">
      <c r="B56" s="724" t="s">
        <v>322</v>
      </c>
      <c r="C56" s="725"/>
      <c r="D56" s="790" t="s">
        <v>641</v>
      </c>
      <c r="E56" s="791" t="s">
        <v>319</v>
      </c>
      <c r="F56" s="410">
        <f>ROUND(0.15*D20,2)</f>
        <v>0</v>
      </c>
      <c r="G56" s="277">
        <f>$D33</f>
        <v>0</v>
      </c>
      <c r="H56" s="272"/>
      <c r="I56" s="272"/>
      <c r="J56" s="272"/>
      <c r="K56" s="272"/>
      <c r="L56" s="272"/>
      <c r="M56" s="272"/>
      <c r="N56" s="272"/>
      <c r="O56" s="272"/>
      <c r="P56" s="272"/>
      <c r="Q56" s="272"/>
      <c r="R56" s="272"/>
      <c r="S56" s="272"/>
      <c r="T56" s="272"/>
      <c r="U56" s="272"/>
    </row>
    <row r="57" spans="2:21" ht="30" customHeight="1" x14ac:dyDescent="0.2">
      <c r="B57" s="798" t="s">
        <v>321</v>
      </c>
      <c r="C57" s="799"/>
      <c r="D57" s="799"/>
      <c r="E57" s="799"/>
      <c r="F57" s="799"/>
      <c r="G57" s="800"/>
      <c r="H57" s="272"/>
      <c r="I57" s="272"/>
      <c r="J57" s="272"/>
      <c r="K57" s="272"/>
      <c r="L57" s="272"/>
      <c r="M57" s="272"/>
      <c r="N57" s="272"/>
      <c r="O57" s="272"/>
      <c r="P57" s="272"/>
      <c r="Q57" s="272"/>
      <c r="R57" s="272"/>
      <c r="S57" s="272"/>
      <c r="T57" s="272"/>
      <c r="U57" s="272"/>
    </row>
    <row r="58" spans="2:21" ht="32.25" customHeight="1" x14ac:dyDescent="0.2">
      <c r="B58" s="724" t="s">
        <v>706</v>
      </c>
      <c r="C58" s="725"/>
      <c r="D58" s="803" t="s">
        <v>746</v>
      </c>
      <c r="E58" s="804"/>
      <c r="F58" s="411">
        <v>500000</v>
      </c>
      <c r="G58" s="280">
        <f>$D35</f>
        <v>0</v>
      </c>
      <c r="H58" s="272"/>
      <c r="I58" s="272"/>
      <c r="J58" s="272"/>
      <c r="K58" s="272"/>
      <c r="L58" s="272"/>
      <c r="M58" s="272"/>
      <c r="N58" s="272"/>
      <c r="O58" s="272"/>
      <c r="P58" s="272"/>
      <c r="Q58" s="272"/>
      <c r="R58" s="272"/>
      <c r="S58" s="272"/>
      <c r="T58" s="272"/>
      <c r="U58" s="272"/>
    </row>
    <row r="59" spans="2:21" ht="33" customHeight="1" x14ac:dyDescent="0.2">
      <c r="B59" s="724" t="s">
        <v>523</v>
      </c>
      <c r="C59" s="725"/>
      <c r="D59" s="790" t="s">
        <v>749</v>
      </c>
      <c r="E59" s="791" t="s">
        <v>319</v>
      </c>
      <c r="F59" s="410">
        <f>ROUND(0.6*D39,2)</f>
        <v>0</v>
      </c>
      <c r="G59" s="278">
        <f>$D40</f>
        <v>0</v>
      </c>
      <c r="H59" s="272"/>
      <c r="I59" s="272"/>
      <c r="J59" s="272"/>
      <c r="K59" s="272"/>
      <c r="L59" s="272"/>
      <c r="M59" s="272"/>
      <c r="N59" s="272"/>
      <c r="O59" s="272"/>
      <c r="P59" s="272"/>
      <c r="Q59" s="272"/>
      <c r="R59" s="272"/>
      <c r="S59" s="272"/>
      <c r="T59" s="272"/>
      <c r="U59" s="272"/>
    </row>
    <row r="60" spans="2:21" ht="12" customHeight="1" x14ac:dyDescent="0.2">
      <c r="B60" s="486"/>
      <c r="C60" s="486"/>
      <c r="D60" s="486"/>
      <c r="E60" s="486"/>
      <c r="F60" s="486"/>
      <c r="G60" s="486"/>
      <c r="H60" s="272"/>
      <c r="I60" s="272"/>
      <c r="J60" s="272"/>
      <c r="K60" s="272"/>
      <c r="L60" s="272"/>
      <c r="M60" s="272"/>
      <c r="N60" s="272"/>
      <c r="O60" s="272"/>
      <c r="P60" s="272"/>
      <c r="Q60" s="272"/>
      <c r="R60" s="272"/>
      <c r="S60" s="272"/>
      <c r="T60" s="272"/>
      <c r="U60" s="272"/>
    </row>
    <row r="61" spans="2:21" ht="23.25" customHeight="1" x14ac:dyDescent="0.2">
      <c r="B61" s="792" t="s">
        <v>698</v>
      </c>
      <c r="C61" s="793"/>
      <c r="D61" s="794"/>
      <c r="E61" s="486"/>
      <c r="F61" s="486"/>
      <c r="G61" s="486"/>
      <c r="H61" s="272"/>
      <c r="I61" s="272"/>
      <c r="J61" s="272"/>
      <c r="K61" s="272"/>
      <c r="L61" s="272"/>
      <c r="M61" s="272"/>
      <c r="N61" s="272"/>
      <c r="O61" s="272"/>
      <c r="P61" s="272"/>
      <c r="Q61" s="272"/>
      <c r="R61" s="272"/>
      <c r="S61" s="272"/>
      <c r="T61" s="272"/>
      <c r="U61" s="272"/>
    </row>
    <row r="62" spans="2:21" ht="26.25" customHeight="1" x14ac:dyDescent="0.2">
      <c r="B62" s="434" t="s">
        <v>317</v>
      </c>
      <c r="C62" s="795" t="s">
        <v>437</v>
      </c>
      <c r="D62" s="796"/>
      <c r="E62" s="486"/>
      <c r="F62" s="486"/>
      <c r="G62" s="486"/>
      <c r="H62" s="272"/>
      <c r="I62" s="272"/>
      <c r="J62" s="272"/>
      <c r="K62" s="272"/>
      <c r="L62" s="272"/>
      <c r="M62" s="272"/>
      <c r="N62" s="272"/>
      <c r="O62" s="272"/>
      <c r="P62" s="272"/>
      <c r="Q62" s="272"/>
      <c r="R62" s="272"/>
      <c r="S62" s="272"/>
      <c r="T62" s="272"/>
      <c r="U62" s="272"/>
    </row>
    <row r="63" spans="2:21" ht="23.25" customHeight="1" x14ac:dyDescent="0.2">
      <c r="B63" s="801" t="s">
        <v>316</v>
      </c>
      <c r="C63" s="370" t="s">
        <v>315</v>
      </c>
      <c r="D63" s="370" t="s">
        <v>314</v>
      </c>
      <c r="E63" s="486"/>
      <c r="F63" s="486"/>
      <c r="G63" s="486"/>
      <c r="H63" s="272"/>
      <c r="I63" s="272"/>
      <c r="J63" s="272"/>
      <c r="K63" s="272"/>
      <c r="L63" s="272"/>
      <c r="M63" s="272"/>
      <c r="N63" s="272"/>
      <c r="O63" s="272"/>
      <c r="P63" s="272"/>
      <c r="Q63" s="272"/>
      <c r="R63" s="272"/>
      <c r="S63" s="272"/>
      <c r="T63" s="272"/>
      <c r="U63" s="272"/>
    </row>
    <row r="64" spans="2:21" ht="23.25" customHeight="1" x14ac:dyDescent="0.2">
      <c r="B64" s="802"/>
      <c r="C64" s="370" t="s">
        <v>313</v>
      </c>
      <c r="D64" s="370" t="s">
        <v>312</v>
      </c>
      <c r="E64" s="486"/>
      <c r="F64" s="486"/>
      <c r="G64" s="486"/>
      <c r="H64" s="272"/>
      <c r="I64" s="272"/>
      <c r="J64" s="272"/>
      <c r="K64" s="272"/>
      <c r="L64" s="272"/>
      <c r="M64" s="272"/>
      <c r="N64" s="272"/>
      <c r="O64" s="272"/>
      <c r="P64" s="272"/>
      <c r="Q64" s="272"/>
      <c r="R64" s="272"/>
      <c r="S64" s="272"/>
      <c r="T64" s="272"/>
      <c r="U64" s="272"/>
    </row>
    <row r="65" spans="2:21" ht="23.25" customHeight="1" x14ac:dyDescent="0.2">
      <c r="B65" s="435" t="s">
        <v>311</v>
      </c>
      <c r="C65" s="797" t="s">
        <v>310</v>
      </c>
      <c r="D65" s="797"/>
      <c r="E65" s="486"/>
      <c r="F65" s="486"/>
      <c r="G65" s="486"/>
      <c r="H65" s="272"/>
      <c r="I65" s="272"/>
      <c r="J65" s="272"/>
      <c r="K65" s="272"/>
      <c r="L65" s="272"/>
      <c r="M65" s="272"/>
      <c r="N65" s="272"/>
      <c r="O65" s="272"/>
      <c r="P65" s="272"/>
      <c r="Q65" s="272"/>
      <c r="R65" s="272"/>
      <c r="S65" s="272"/>
      <c r="T65" s="272"/>
      <c r="U65" s="272"/>
    </row>
    <row r="66" spans="2:21" ht="9.75" customHeight="1" x14ac:dyDescent="0.2">
      <c r="B66" s="485"/>
      <c r="C66" s="486"/>
      <c r="D66" s="486"/>
      <c r="E66" s="486"/>
      <c r="F66" s="486"/>
      <c r="G66" s="486"/>
      <c r="H66" s="272"/>
      <c r="I66" s="272"/>
      <c r="J66" s="272"/>
      <c r="K66" s="272"/>
      <c r="L66" s="272"/>
      <c r="M66" s="272"/>
      <c r="N66" s="272"/>
      <c r="O66" s="272"/>
      <c r="P66" s="272"/>
      <c r="Q66" s="272"/>
      <c r="R66" s="272"/>
      <c r="S66" s="272"/>
      <c r="T66" s="272"/>
      <c r="U66" s="272"/>
    </row>
    <row r="67" spans="2:21" s="274" customFormat="1" ht="40" customHeight="1" x14ac:dyDescent="0.2">
      <c r="B67" s="371" t="s">
        <v>611</v>
      </c>
      <c r="C67" s="829" t="s">
        <v>612</v>
      </c>
      <c r="D67" s="829"/>
      <c r="E67" s="829" t="s">
        <v>613</v>
      </c>
      <c r="F67" s="829"/>
      <c r="G67" s="6"/>
      <c r="H67" s="14"/>
      <c r="I67" s="14"/>
      <c r="J67" s="276"/>
      <c r="K67" s="276"/>
      <c r="L67" s="276"/>
      <c r="M67" s="276"/>
      <c r="N67" s="276"/>
      <c r="O67" s="293"/>
      <c r="P67" s="276"/>
      <c r="Q67" s="244"/>
      <c r="R67" s="244"/>
      <c r="S67" s="244"/>
      <c r="T67" s="244"/>
      <c r="U67" s="244"/>
    </row>
    <row r="68" spans="2:21" s="274" customFormat="1" ht="30" customHeight="1" x14ac:dyDescent="0.2">
      <c r="B68" s="372" t="s">
        <v>614</v>
      </c>
      <c r="C68" s="830" t="s">
        <v>615</v>
      </c>
      <c r="D68" s="830"/>
      <c r="E68" s="830" t="s">
        <v>616</v>
      </c>
      <c r="F68" s="830"/>
      <c r="G68" s="6"/>
      <c r="H68" s="14"/>
      <c r="I68" s="14"/>
      <c r="J68" s="276"/>
      <c r="K68" s="276"/>
      <c r="L68" s="276"/>
      <c r="M68" s="276"/>
      <c r="N68" s="276"/>
      <c r="O68" s="293"/>
      <c r="P68" s="276"/>
      <c r="Q68" s="230"/>
      <c r="R68" s="230"/>
      <c r="S68" s="230"/>
      <c r="T68" s="230"/>
      <c r="U68" s="230"/>
    </row>
    <row r="69" spans="2:21" s="274" customFormat="1" ht="27.75" customHeight="1" x14ac:dyDescent="0.2">
      <c r="B69" s="371" t="s">
        <v>617</v>
      </c>
      <c r="C69" s="830" t="s">
        <v>618</v>
      </c>
      <c r="D69" s="830"/>
      <c r="E69" s="830" t="s">
        <v>619</v>
      </c>
      <c r="F69" s="830"/>
      <c r="G69" s="6"/>
      <c r="H69" s="14"/>
      <c r="I69" s="14"/>
      <c r="J69" s="276"/>
      <c r="K69" s="276"/>
      <c r="L69" s="276"/>
      <c r="M69" s="276"/>
      <c r="N69" s="276"/>
      <c r="O69" s="293"/>
      <c r="P69" s="276"/>
      <c r="Q69" s="230"/>
      <c r="R69" s="230"/>
      <c r="S69" s="230"/>
      <c r="T69" s="230"/>
      <c r="U69" s="230"/>
    </row>
    <row r="70" spans="2:21" s="274" customFormat="1" ht="45.75" customHeight="1" x14ac:dyDescent="0.2">
      <c r="B70" s="371" t="s">
        <v>620</v>
      </c>
      <c r="C70" s="830" t="s">
        <v>621</v>
      </c>
      <c r="D70" s="830"/>
      <c r="E70" s="830" t="s">
        <v>622</v>
      </c>
      <c r="F70" s="830"/>
      <c r="G70" s="6"/>
      <c r="H70" s="14"/>
      <c r="I70" s="14"/>
      <c r="J70" s="276"/>
      <c r="K70" s="276"/>
      <c r="L70" s="276"/>
      <c r="M70" s="276"/>
      <c r="N70" s="276"/>
      <c r="O70" s="293"/>
      <c r="P70" s="276"/>
      <c r="Q70" s="230"/>
      <c r="R70" s="230"/>
      <c r="S70" s="230"/>
      <c r="T70" s="230"/>
      <c r="U70" s="230"/>
    </row>
    <row r="71" spans="2:21" s="274" customFormat="1" ht="42" customHeight="1" x14ac:dyDescent="0.2">
      <c r="B71" s="371" t="s">
        <v>623</v>
      </c>
      <c r="C71" s="830" t="s">
        <v>624</v>
      </c>
      <c r="D71" s="830"/>
      <c r="E71" s="830" t="s">
        <v>625</v>
      </c>
      <c r="F71" s="830"/>
      <c r="G71" s="6"/>
      <c r="H71" s="14"/>
      <c r="I71" s="14"/>
      <c r="J71" s="276"/>
      <c r="K71" s="276"/>
      <c r="L71" s="276"/>
      <c r="M71" s="276"/>
      <c r="N71" s="276"/>
      <c r="O71" s="293"/>
      <c r="P71" s="276"/>
      <c r="Q71" s="230"/>
      <c r="R71" s="230"/>
      <c r="S71" s="230"/>
      <c r="T71" s="230"/>
      <c r="U71" s="230"/>
    </row>
    <row r="72" spans="2:21" s="274" customFormat="1" ht="65.25" customHeight="1" x14ac:dyDescent="0.2">
      <c r="B72" s="371" t="s">
        <v>626</v>
      </c>
      <c r="C72" s="830" t="s">
        <v>627</v>
      </c>
      <c r="D72" s="830"/>
      <c r="E72" s="830" t="s">
        <v>628</v>
      </c>
      <c r="F72" s="830"/>
      <c r="G72" s="6"/>
      <c r="H72" s="14"/>
      <c r="I72" s="14"/>
      <c r="J72" s="276"/>
      <c r="K72" s="276"/>
      <c r="L72" s="276"/>
      <c r="M72" s="276"/>
      <c r="N72" s="276"/>
      <c r="O72" s="293"/>
      <c r="P72" s="276"/>
      <c r="Q72" s="230"/>
      <c r="R72" s="230"/>
      <c r="S72" s="230"/>
      <c r="T72" s="230"/>
      <c r="U72" s="230"/>
    </row>
    <row r="73" spans="2:21" s="274" customFormat="1" ht="8.25" customHeight="1" x14ac:dyDescent="0.2">
      <c r="B73" s="489"/>
      <c r="C73" s="489"/>
      <c r="D73" s="490"/>
      <c r="E73" s="490"/>
      <c r="F73" s="490"/>
      <c r="G73" s="491"/>
      <c r="H73" s="230"/>
      <c r="I73" s="230"/>
      <c r="J73" s="230"/>
      <c r="K73" s="230"/>
      <c r="L73" s="230"/>
      <c r="M73" s="230"/>
      <c r="N73" s="230"/>
      <c r="O73" s="230"/>
      <c r="P73" s="230"/>
      <c r="Q73" s="230"/>
      <c r="R73" s="230"/>
      <c r="S73" s="230"/>
      <c r="T73" s="230"/>
      <c r="U73" s="230"/>
    </row>
    <row r="74" spans="2:21" s="274" customFormat="1" ht="15" x14ac:dyDescent="0.2">
      <c r="B74" s="834" t="s">
        <v>699</v>
      </c>
      <c r="C74" s="834"/>
      <c r="D74" s="834"/>
      <c r="E74" s="834"/>
      <c r="F74" s="834"/>
      <c r="G74" s="491"/>
      <c r="H74" s="230"/>
      <c r="I74" s="230"/>
      <c r="J74" s="230"/>
      <c r="K74" s="230"/>
      <c r="L74" s="230"/>
      <c r="M74" s="230"/>
      <c r="N74" s="230"/>
      <c r="O74" s="230"/>
      <c r="P74" s="230"/>
      <c r="Q74" s="230"/>
      <c r="R74" s="230"/>
      <c r="S74" s="230"/>
      <c r="T74" s="230"/>
      <c r="U74" s="230"/>
    </row>
    <row r="75" spans="2:21" s="274" customFormat="1" ht="42.75" customHeight="1" x14ac:dyDescent="0.2">
      <c r="B75" s="371" t="s">
        <v>611</v>
      </c>
      <c r="C75" s="829" t="s">
        <v>629</v>
      </c>
      <c r="D75" s="829"/>
      <c r="E75" s="829" t="s">
        <v>630</v>
      </c>
      <c r="F75" s="829"/>
      <c r="G75" s="491"/>
      <c r="H75" s="230"/>
      <c r="I75" s="230"/>
      <c r="J75" s="230"/>
      <c r="K75" s="230"/>
      <c r="L75" s="230"/>
      <c r="M75" s="230"/>
      <c r="N75" s="230"/>
      <c r="O75" s="230"/>
      <c r="P75" s="230"/>
      <c r="Q75" s="230"/>
      <c r="R75" s="230"/>
      <c r="S75" s="230"/>
      <c r="T75" s="230"/>
      <c r="U75" s="230"/>
    </row>
    <row r="76" spans="2:21" s="274" customFormat="1" ht="16.5" customHeight="1" x14ac:dyDescent="0.2">
      <c r="B76" s="371" t="s">
        <v>631</v>
      </c>
      <c r="C76" s="833">
        <v>27.98</v>
      </c>
      <c r="D76" s="833"/>
      <c r="E76" s="833">
        <v>22.21</v>
      </c>
      <c r="F76" s="833"/>
      <c r="G76" s="492"/>
      <c r="H76" s="276"/>
      <c r="I76" s="14"/>
      <c r="J76" s="276"/>
      <c r="K76" s="276"/>
      <c r="L76" s="276"/>
      <c r="M76" s="276"/>
      <c r="N76" s="276"/>
      <c r="O76" s="293"/>
      <c r="P76" s="276"/>
      <c r="Q76" s="276"/>
      <c r="R76" s="276"/>
      <c r="S76" s="276"/>
      <c r="T76" s="276"/>
      <c r="U76" s="276"/>
    </row>
    <row r="77" spans="2:21" s="274" customFormat="1" ht="16.5" customHeight="1" x14ac:dyDescent="0.2">
      <c r="B77" s="371" t="s">
        <v>632</v>
      </c>
      <c r="C77" s="833">
        <v>19.62</v>
      </c>
      <c r="D77" s="833"/>
      <c r="E77" s="833">
        <v>14.77</v>
      </c>
      <c r="F77" s="833"/>
      <c r="G77" s="492"/>
      <c r="H77" s="276"/>
      <c r="I77" s="14"/>
      <c r="J77" s="276"/>
      <c r="K77" s="276"/>
      <c r="L77" s="276"/>
      <c r="M77" s="276"/>
      <c r="N77" s="276"/>
      <c r="O77" s="293"/>
      <c r="P77" s="276"/>
      <c r="Q77" s="276"/>
      <c r="R77" s="276"/>
      <c r="S77" s="276"/>
      <c r="T77" s="276"/>
      <c r="U77" s="276"/>
    </row>
    <row r="78" spans="2:21" s="274" customFormat="1" ht="16.5" customHeight="1" x14ac:dyDescent="0.2">
      <c r="B78" s="371" t="s">
        <v>633</v>
      </c>
      <c r="C78" s="833">
        <v>16</v>
      </c>
      <c r="D78" s="833"/>
      <c r="E78" s="833">
        <v>12.6</v>
      </c>
      <c r="F78" s="833"/>
      <c r="G78" s="492"/>
      <c r="H78" s="245"/>
      <c r="I78" s="14"/>
      <c r="J78" s="276"/>
      <c r="K78" s="276"/>
      <c r="L78" s="276"/>
      <c r="M78" s="276"/>
      <c r="N78" s="276"/>
      <c r="O78" s="293"/>
      <c r="P78" s="276"/>
      <c r="Q78" s="276"/>
      <c r="R78" s="276"/>
      <c r="S78" s="276"/>
      <c r="T78" s="276"/>
      <c r="U78" s="276"/>
    </row>
    <row r="79" spans="2:21" s="274" customFormat="1" ht="16.5" customHeight="1" x14ac:dyDescent="0.2">
      <c r="B79" s="371" t="s">
        <v>634</v>
      </c>
      <c r="C79" s="833">
        <v>15.73</v>
      </c>
      <c r="D79" s="833"/>
      <c r="E79" s="833">
        <v>12.06</v>
      </c>
      <c r="F79" s="833"/>
      <c r="G79" s="492"/>
      <c r="H79" s="245"/>
      <c r="I79" s="14"/>
      <c r="J79" s="276"/>
      <c r="K79" s="276"/>
      <c r="L79" s="276"/>
      <c r="M79" s="276"/>
      <c r="N79" s="276"/>
      <c r="O79" s="293"/>
      <c r="P79" s="276"/>
      <c r="Q79" s="276"/>
      <c r="R79" s="276"/>
      <c r="S79" s="276"/>
      <c r="T79" s="276"/>
      <c r="U79" s="276"/>
    </row>
    <row r="80" spans="2:21" s="274" customFormat="1" ht="16.5" customHeight="1" x14ac:dyDescent="0.2">
      <c r="B80" s="371" t="s">
        <v>635</v>
      </c>
      <c r="C80" s="833">
        <v>12.47</v>
      </c>
      <c r="D80" s="833"/>
      <c r="E80" s="833">
        <v>9.51</v>
      </c>
      <c r="F80" s="833"/>
      <c r="G80" s="492"/>
      <c r="H80" s="245"/>
      <c r="I80" s="14"/>
      <c r="J80" s="276"/>
      <c r="K80" s="276"/>
      <c r="L80" s="276"/>
      <c r="M80" s="276"/>
      <c r="N80" s="276"/>
      <c r="O80" s="293"/>
      <c r="P80" s="276"/>
      <c r="Q80" s="276"/>
      <c r="R80" s="276"/>
      <c r="S80" s="276"/>
      <c r="T80" s="276"/>
      <c r="U80" s="276"/>
    </row>
    <row r="81" spans="2:21" s="274" customFormat="1" ht="25.25" customHeight="1" x14ac:dyDescent="0.2">
      <c r="B81" s="831" t="s">
        <v>636</v>
      </c>
      <c r="C81" s="831"/>
      <c r="D81" s="831"/>
      <c r="E81" s="831"/>
      <c r="F81" s="831"/>
      <c r="G81" s="492"/>
      <c r="H81" s="245"/>
      <c r="I81" s="14"/>
      <c r="J81" s="14"/>
      <c r="K81" s="276"/>
      <c r="L81" s="276"/>
      <c r="M81" s="276"/>
      <c r="N81" s="276"/>
      <c r="O81" s="293"/>
      <c r="P81" s="276"/>
      <c r="Q81" s="276"/>
      <c r="R81" s="276"/>
      <c r="S81" s="276"/>
      <c r="T81" s="276"/>
      <c r="U81" s="276"/>
    </row>
    <row r="82" spans="2:21" s="274" customFormat="1" ht="38.25" customHeight="1" x14ac:dyDescent="0.2">
      <c r="B82" s="832" t="s">
        <v>637</v>
      </c>
      <c r="C82" s="832"/>
      <c r="D82" s="832"/>
      <c r="E82" s="832"/>
      <c r="F82" s="832"/>
      <c r="G82" s="6"/>
      <c r="H82" s="245"/>
      <c r="I82" s="14"/>
      <c r="J82" s="14"/>
      <c r="K82" s="276"/>
      <c r="L82" s="276"/>
      <c r="M82" s="276"/>
      <c r="N82" s="276"/>
      <c r="O82" s="293"/>
      <c r="P82" s="276"/>
      <c r="Q82" s="276"/>
      <c r="R82" s="276"/>
      <c r="S82" s="276"/>
      <c r="T82" s="276"/>
      <c r="U82" s="276"/>
    </row>
    <row r="83" spans="2:21" ht="25.25" customHeight="1" x14ac:dyDescent="0.2">
      <c r="B83" s="487"/>
      <c r="C83" s="487"/>
      <c r="D83" s="487"/>
      <c r="E83" s="487"/>
      <c r="F83" s="487"/>
      <c r="G83" s="487"/>
    </row>
    <row r="84" spans="2:21" ht="25.25" customHeight="1" x14ac:dyDescent="0.2">
      <c r="B84" s="487"/>
      <c r="C84" s="487"/>
      <c r="D84" s="487"/>
      <c r="E84" s="487"/>
      <c r="F84" s="487"/>
      <c r="G84" s="487"/>
    </row>
    <row r="85" spans="2:21" ht="25.25" customHeight="1" x14ac:dyDescent="0.2">
      <c r="B85" s="487"/>
      <c r="C85" s="487"/>
      <c r="D85" s="487"/>
      <c r="E85" s="487"/>
      <c r="F85" s="487"/>
      <c r="G85" s="487"/>
    </row>
    <row r="86" spans="2:21" ht="25.25" customHeight="1" x14ac:dyDescent="0.2">
      <c r="B86" s="487"/>
      <c r="C86" s="487"/>
      <c r="D86" s="487"/>
      <c r="E86" s="487"/>
      <c r="F86" s="487"/>
      <c r="G86" s="487"/>
    </row>
    <row r="87" spans="2:21" ht="25.25" customHeight="1" x14ac:dyDescent="0.2">
      <c r="B87" s="487"/>
      <c r="C87" s="487"/>
      <c r="D87" s="487"/>
      <c r="E87" s="487"/>
      <c r="F87" s="487"/>
      <c r="G87" s="487"/>
    </row>
    <row r="88" spans="2:21" ht="25.25" customHeight="1" x14ac:dyDescent="0.2">
      <c r="B88" s="487"/>
      <c r="C88" s="487"/>
      <c r="D88" s="487"/>
      <c r="E88" s="487"/>
      <c r="F88" s="487"/>
      <c r="G88" s="487"/>
    </row>
    <row r="89" spans="2:21" ht="25.25" customHeight="1" x14ac:dyDescent="0.2"/>
    <row r="90" spans="2:21" ht="25.25" customHeight="1" x14ac:dyDescent="0.2"/>
    <row r="91" spans="2:21" ht="25.25" customHeight="1" x14ac:dyDescent="0.2"/>
    <row r="92" spans="2:21" ht="25.25" customHeight="1" x14ac:dyDescent="0.2"/>
    <row r="93" spans="2:21" ht="25.25" customHeight="1" x14ac:dyDescent="0.2"/>
    <row r="94" spans="2:21" ht="25.25" customHeight="1" x14ac:dyDescent="0.2"/>
    <row r="95" spans="2:21" ht="25.25" customHeight="1" x14ac:dyDescent="0.2"/>
    <row r="96" spans="2:21"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customHeight="1" x14ac:dyDescent="0.2"/>
    <row r="178" ht="25.25" hidden="1" customHeight="1" x14ac:dyDescent="0.2"/>
    <row r="179" ht="25.25" hidden="1" customHeight="1" x14ac:dyDescent="0.2"/>
    <row r="180" ht="25.25" hidden="1" customHeight="1" x14ac:dyDescent="0.2"/>
    <row r="181" ht="25.25" hidden="1" customHeight="1" x14ac:dyDescent="0.2"/>
    <row r="182" ht="25.25" hidden="1" customHeight="1" x14ac:dyDescent="0.2"/>
    <row r="183" ht="25.25" hidden="1" customHeight="1" x14ac:dyDescent="0.2"/>
    <row r="184" ht="25.25" hidden="1"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hidden="1" customHeight="1" x14ac:dyDescent="0.2"/>
    <row r="192" ht="25.25" hidden="1" customHeight="1" x14ac:dyDescent="0.2"/>
    <row r="193" ht="25.25" hidden="1" customHeight="1" x14ac:dyDescent="0.2"/>
    <row r="194" ht="25.25" hidden="1"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customHeight="1" x14ac:dyDescent="0.2"/>
    <row r="239" ht="25.25" hidden="1" customHeight="1" x14ac:dyDescent="0.2"/>
    <row r="240" ht="25.25" hidden="1" customHeight="1" x14ac:dyDescent="0.2"/>
    <row r="241" ht="25.25" hidden="1" customHeight="1" x14ac:dyDescent="0.2"/>
    <row r="242" ht="25.25" hidden="1" customHeight="1" x14ac:dyDescent="0.2"/>
    <row r="243" ht="25.25" hidden="1" customHeight="1" x14ac:dyDescent="0.2"/>
    <row r="244" ht="25.25" hidden="1" customHeight="1" x14ac:dyDescent="0.2"/>
    <row r="245" ht="25.25" hidden="1"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hidden="1" customHeight="1" x14ac:dyDescent="0.2"/>
    <row r="253" ht="25.25" hidden="1" customHeight="1" x14ac:dyDescent="0.2"/>
    <row r="254" ht="25.25" hidden="1" customHeight="1" x14ac:dyDescent="0.2"/>
    <row r="255" ht="25.25" hidden="1"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customHeight="1" x14ac:dyDescent="0.2"/>
    <row r="300" ht="25.25" hidden="1" customHeight="1" x14ac:dyDescent="0.2"/>
    <row r="301" ht="25.25" hidden="1" customHeight="1" x14ac:dyDescent="0.2"/>
    <row r="302" ht="25.25" hidden="1" customHeight="1" x14ac:dyDescent="0.2"/>
    <row r="303" ht="25.25" hidden="1" customHeight="1" x14ac:dyDescent="0.2"/>
    <row r="304" ht="25.25" hidden="1" customHeight="1" x14ac:dyDescent="0.2"/>
    <row r="305" ht="25.25" hidden="1" customHeight="1" x14ac:dyDescent="0.2"/>
    <row r="306" ht="25.25" hidden="1"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hidden="1" customHeight="1" x14ac:dyDescent="0.2"/>
    <row r="314" ht="25.25" hidden="1" customHeight="1" x14ac:dyDescent="0.2"/>
    <row r="315" ht="25.25" hidden="1" customHeight="1" x14ac:dyDescent="0.2"/>
    <row r="316" ht="25.25" hidden="1"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customHeight="1" x14ac:dyDescent="0.2"/>
    <row r="361" ht="25.25" hidden="1" customHeight="1" x14ac:dyDescent="0.2"/>
    <row r="362" ht="25.25" hidden="1" customHeight="1" x14ac:dyDescent="0.2"/>
    <row r="363" ht="25.25" hidden="1" customHeight="1" x14ac:dyDescent="0.2"/>
    <row r="364" ht="25.25" hidden="1" customHeight="1" x14ac:dyDescent="0.2"/>
    <row r="365" ht="25.25" hidden="1" customHeight="1" x14ac:dyDescent="0.2"/>
    <row r="366" ht="25.25" hidden="1" customHeight="1" x14ac:dyDescent="0.2"/>
    <row r="367" ht="25.25" hidden="1"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hidden="1" customHeight="1" x14ac:dyDescent="0.2"/>
    <row r="375" ht="25.25" hidden="1" customHeight="1" x14ac:dyDescent="0.2"/>
    <row r="376" ht="25.25" hidden="1" customHeight="1" x14ac:dyDescent="0.2"/>
    <row r="377" ht="25.25" hidden="1"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customHeight="1" x14ac:dyDescent="0.2"/>
    <row r="422" ht="25.25" hidden="1" customHeight="1" x14ac:dyDescent="0.2"/>
    <row r="423" ht="25.25" hidden="1" customHeight="1" x14ac:dyDescent="0.2"/>
    <row r="424" ht="25.25" hidden="1" customHeight="1" x14ac:dyDescent="0.2"/>
    <row r="425" ht="25.25" hidden="1" customHeight="1" x14ac:dyDescent="0.2"/>
    <row r="426" ht="25.25" hidden="1" customHeight="1" x14ac:dyDescent="0.2"/>
    <row r="427" ht="25.25" hidden="1" customHeight="1" x14ac:dyDescent="0.2"/>
    <row r="428" ht="25.25" hidden="1"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hidden="1" customHeight="1" x14ac:dyDescent="0.2"/>
    <row r="436" ht="25.25" hidden="1" customHeight="1" x14ac:dyDescent="0.2"/>
    <row r="437" ht="25.25" hidden="1" customHeight="1" x14ac:dyDescent="0.2"/>
    <row r="438" ht="25.25" hidden="1"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customHeight="1" x14ac:dyDescent="0.2"/>
    <row r="483" ht="25.25" hidden="1" customHeight="1" x14ac:dyDescent="0.2"/>
    <row r="484" ht="25.25" hidden="1" customHeight="1" x14ac:dyDescent="0.2"/>
    <row r="485" ht="25.25" hidden="1" customHeight="1" x14ac:dyDescent="0.2"/>
    <row r="486" ht="25.25" hidden="1" customHeight="1" x14ac:dyDescent="0.2"/>
    <row r="487" ht="25.25" hidden="1" customHeight="1" x14ac:dyDescent="0.2"/>
    <row r="488" ht="25.25" hidden="1" customHeight="1" x14ac:dyDescent="0.2"/>
    <row r="489" ht="25.25" hidden="1"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hidden="1" customHeight="1" x14ac:dyDescent="0.2"/>
    <row r="497" ht="25.25" hidden="1" customHeight="1" x14ac:dyDescent="0.2"/>
    <row r="498" ht="25.25" hidden="1" customHeight="1" x14ac:dyDescent="0.2"/>
    <row r="499" ht="25.25" hidden="1"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customHeight="1" x14ac:dyDescent="0.2"/>
    <row r="544" ht="25.25" hidden="1" customHeight="1" x14ac:dyDescent="0.2"/>
    <row r="545" ht="25.25" hidden="1" customHeight="1" x14ac:dyDescent="0.2"/>
    <row r="546" ht="25.25" hidden="1" customHeight="1" x14ac:dyDescent="0.2"/>
    <row r="547" ht="25.25" hidden="1" customHeight="1" x14ac:dyDescent="0.2"/>
    <row r="548" ht="25.25" hidden="1" customHeight="1" x14ac:dyDescent="0.2"/>
    <row r="549" ht="25.25" hidden="1" customHeight="1" x14ac:dyDescent="0.2"/>
    <row r="550" ht="25.25" hidden="1"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hidden="1" customHeight="1" x14ac:dyDescent="0.2"/>
    <row r="558" ht="25.25" hidden="1" customHeight="1" x14ac:dyDescent="0.2"/>
    <row r="559" ht="25.25" hidden="1" customHeight="1" x14ac:dyDescent="0.2"/>
    <row r="560" ht="25.25" hidden="1"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customHeight="1" x14ac:dyDescent="0.2"/>
    <row r="605" ht="25.25" hidden="1" customHeight="1" x14ac:dyDescent="0.2"/>
    <row r="606" ht="25.25" hidden="1" customHeight="1" x14ac:dyDescent="0.2"/>
    <row r="607" ht="25.25" hidden="1" customHeight="1" x14ac:dyDescent="0.2"/>
    <row r="608" ht="25.25" hidden="1" customHeight="1" x14ac:dyDescent="0.2"/>
    <row r="609" ht="25.25" hidden="1" customHeight="1" x14ac:dyDescent="0.2"/>
    <row r="610" ht="25.25" hidden="1" customHeight="1" x14ac:dyDescent="0.2"/>
    <row r="611" ht="25.25" hidden="1"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hidden="1" customHeight="1" x14ac:dyDescent="0.2"/>
    <row r="619" ht="25.25" hidden="1" customHeight="1" x14ac:dyDescent="0.2"/>
    <row r="620" ht="25.25" hidden="1" customHeight="1" x14ac:dyDescent="0.2"/>
    <row r="621" ht="25.25" hidden="1"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customHeight="1" x14ac:dyDescent="0.2"/>
    <row r="668" ht="25.25" hidden="1" customHeight="1" x14ac:dyDescent="0.2"/>
    <row r="669" ht="25.25" hidden="1" customHeight="1" x14ac:dyDescent="0.2"/>
    <row r="670" ht="25.25" hidden="1" customHeight="1" x14ac:dyDescent="0.2"/>
    <row r="671" ht="25.25" hidden="1" customHeight="1" x14ac:dyDescent="0.2"/>
    <row r="672" ht="25.25" hidden="1" customHeight="1" x14ac:dyDescent="0.2"/>
    <row r="673" ht="25.25" hidden="1" customHeight="1" x14ac:dyDescent="0.2"/>
    <row r="674" ht="25.25" hidden="1"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customHeight="1" x14ac:dyDescent="0.2"/>
    <row r="723" ht="25.25" hidden="1" customHeight="1" x14ac:dyDescent="0.2"/>
    <row r="724" ht="25.25" hidden="1" customHeight="1" x14ac:dyDescent="0.2"/>
    <row r="725" ht="25.25" hidden="1" customHeight="1" x14ac:dyDescent="0.2"/>
    <row r="726" ht="25.25" hidden="1" customHeight="1" x14ac:dyDescent="0.2"/>
    <row r="727" ht="25.25" hidden="1" customHeight="1" x14ac:dyDescent="0.2"/>
    <row r="728" ht="25.25" hidden="1" customHeight="1" x14ac:dyDescent="0.2"/>
    <row r="729" ht="25.25" hidden="1"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customHeight="1" x14ac:dyDescent="0.2"/>
    <row r="778" ht="25.25" hidden="1" customHeight="1" x14ac:dyDescent="0.2"/>
    <row r="779" ht="25.25" hidden="1" customHeight="1" x14ac:dyDescent="0.2"/>
    <row r="780" ht="25.25" hidden="1" customHeight="1" x14ac:dyDescent="0.2"/>
    <row r="781" ht="25.25" hidden="1" customHeight="1" x14ac:dyDescent="0.2"/>
    <row r="782" ht="25.25" hidden="1" customHeight="1" x14ac:dyDescent="0.2"/>
    <row r="783" ht="25.25" hidden="1" customHeight="1" x14ac:dyDescent="0.2"/>
    <row r="784" ht="25.25" hidden="1" customHeight="1" x14ac:dyDescent="0.2"/>
    <row r="785" ht="25.25" customHeight="1" x14ac:dyDescent="0.2"/>
    <row r="786" ht="25.25" customHeight="1" x14ac:dyDescent="0.2"/>
    <row r="787" ht="25.25" customHeight="1" x14ac:dyDescent="0.2"/>
    <row r="788" ht="25.25" customHeight="1" x14ac:dyDescent="0.2"/>
    <row r="833" hidden="1" x14ac:dyDescent="0.2"/>
    <row r="834" hidden="1" x14ac:dyDescent="0.2"/>
    <row r="835" hidden="1" x14ac:dyDescent="0.2"/>
    <row r="836" hidden="1" x14ac:dyDescent="0.2"/>
    <row r="837" hidden="1" x14ac:dyDescent="0.2"/>
    <row r="838" hidden="1" x14ac:dyDescent="0.2"/>
    <row r="839" hidden="1" x14ac:dyDescent="0.2"/>
    <row r="888" hidden="1" x14ac:dyDescent="0.2"/>
    <row r="889" hidden="1" x14ac:dyDescent="0.2"/>
    <row r="890" hidden="1" x14ac:dyDescent="0.2"/>
    <row r="891" hidden="1" x14ac:dyDescent="0.2"/>
    <row r="892" hidden="1" x14ac:dyDescent="0.2"/>
    <row r="893" hidden="1" x14ac:dyDescent="0.2"/>
    <row r="894" hidden="1" x14ac:dyDescent="0.2"/>
    <row r="943" hidden="1" x14ac:dyDescent="0.2"/>
    <row r="944" hidden="1" x14ac:dyDescent="0.2"/>
    <row r="945" hidden="1" x14ac:dyDescent="0.2"/>
    <row r="946" hidden="1" x14ac:dyDescent="0.2"/>
    <row r="947" hidden="1" x14ac:dyDescent="0.2"/>
    <row r="948" hidden="1" x14ac:dyDescent="0.2"/>
    <row r="949" hidden="1" x14ac:dyDescent="0.2"/>
    <row r="998" hidden="1" x14ac:dyDescent="0.2"/>
    <row r="999" hidden="1" x14ac:dyDescent="0.2"/>
    <row r="1000" hidden="1" x14ac:dyDescent="0.2"/>
    <row r="1001" hidden="1" x14ac:dyDescent="0.2"/>
    <row r="1002" hidden="1" x14ac:dyDescent="0.2"/>
    <row r="1003" hidden="1" x14ac:dyDescent="0.2"/>
    <row r="1004" hidden="1" x14ac:dyDescent="0.2"/>
    <row r="1053" hidden="1" x14ac:dyDescent="0.2"/>
    <row r="1054" hidden="1" x14ac:dyDescent="0.2"/>
    <row r="1055" hidden="1" x14ac:dyDescent="0.2"/>
    <row r="1056" hidden="1" x14ac:dyDescent="0.2"/>
    <row r="1057" hidden="1" x14ac:dyDescent="0.2"/>
    <row r="1058" hidden="1" x14ac:dyDescent="0.2"/>
    <row r="1059" hidden="1" x14ac:dyDescent="0.2"/>
  </sheetData>
  <sheetProtection algorithmName="SHA-512" hashValue="APCwPysWyktVUNxpnnHpL/ZI9LrUX1g+9d3AvLzVElJ/LvwmTLIM96sDoVGf8Ye4713PhUwrMTX05NYqCm480w==" saltValue="xYPqOxp1h0ag7H6wEbnC6Q==" spinCount="100000" sheet="1" objects="1" scenarios="1"/>
  <mergeCells count="110">
    <mergeCell ref="B81:F81"/>
    <mergeCell ref="B82:F82"/>
    <mergeCell ref="C77:D77"/>
    <mergeCell ref="E77:F77"/>
    <mergeCell ref="C78:D78"/>
    <mergeCell ref="E78:F78"/>
    <mergeCell ref="C79:D79"/>
    <mergeCell ref="E79:F79"/>
    <mergeCell ref="C72:D72"/>
    <mergeCell ref="E72:F72"/>
    <mergeCell ref="B74:F74"/>
    <mergeCell ref="C75:D75"/>
    <mergeCell ref="E75:F75"/>
    <mergeCell ref="C76:D76"/>
    <mergeCell ref="E76:F76"/>
    <mergeCell ref="C80:D80"/>
    <mergeCell ref="E80:F80"/>
    <mergeCell ref="C67:D67"/>
    <mergeCell ref="E67:F67"/>
    <mergeCell ref="C68:D68"/>
    <mergeCell ref="E68:F68"/>
    <mergeCell ref="C69:D69"/>
    <mergeCell ref="E69:F69"/>
    <mergeCell ref="C70:D70"/>
    <mergeCell ref="E70:F70"/>
    <mergeCell ref="C71:D71"/>
    <mergeCell ref="E71:F71"/>
    <mergeCell ref="B1:F1"/>
    <mergeCell ref="C2:F2"/>
    <mergeCell ref="E4:F4"/>
    <mergeCell ref="B5:D5"/>
    <mergeCell ref="E5:F5"/>
    <mergeCell ref="B6:D6"/>
    <mergeCell ref="E6:F6"/>
    <mergeCell ref="B4:D4"/>
    <mergeCell ref="B9:C9"/>
    <mergeCell ref="D9:F9"/>
    <mergeCell ref="H13:I13"/>
    <mergeCell ref="K13:L13"/>
    <mergeCell ref="B16:C16"/>
    <mergeCell ref="B18:C18"/>
    <mergeCell ref="T13:U13"/>
    <mergeCell ref="N13:O13"/>
    <mergeCell ref="Q13:R13"/>
    <mergeCell ref="B8:C8"/>
    <mergeCell ref="D8:F8"/>
    <mergeCell ref="B11:C11"/>
    <mergeCell ref="D11:F11"/>
    <mergeCell ref="B13:C14"/>
    <mergeCell ref="B10:C10"/>
    <mergeCell ref="D10:F10"/>
    <mergeCell ref="D13:F13"/>
    <mergeCell ref="B29:C29"/>
    <mergeCell ref="B30:C30"/>
    <mergeCell ref="B31:C31"/>
    <mergeCell ref="B15:C15"/>
    <mergeCell ref="B23:C23"/>
    <mergeCell ref="B17:C17"/>
    <mergeCell ref="B19:C19"/>
    <mergeCell ref="B20:C20"/>
    <mergeCell ref="B21:C21"/>
    <mergeCell ref="B22:C22"/>
    <mergeCell ref="B53:C53"/>
    <mergeCell ref="B51:C51"/>
    <mergeCell ref="D48:E48"/>
    <mergeCell ref="B49:C49"/>
    <mergeCell ref="D49:E49"/>
    <mergeCell ref="B47:C47"/>
    <mergeCell ref="B24:C24"/>
    <mergeCell ref="B25:C25"/>
    <mergeCell ref="B26:C26"/>
    <mergeCell ref="B27:C27"/>
    <mergeCell ref="B32:C32"/>
    <mergeCell ref="B34:C34"/>
    <mergeCell ref="B36:C36"/>
    <mergeCell ref="B38:C38"/>
    <mergeCell ref="B44:G44"/>
    <mergeCell ref="B39:C39"/>
    <mergeCell ref="B35:C35"/>
    <mergeCell ref="B40:C40"/>
    <mergeCell ref="B41:D41"/>
    <mergeCell ref="B37:C37"/>
    <mergeCell ref="B42:F42"/>
    <mergeCell ref="D47:E47"/>
    <mergeCell ref="B33:C33"/>
    <mergeCell ref="B28:C28"/>
    <mergeCell ref="D50:E50"/>
    <mergeCell ref="D53:E53"/>
    <mergeCell ref="D52:E52"/>
    <mergeCell ref="B45:C45"/>
    <mergeCell ref="B46:C46"/>
    <mergeCell ref="D46:E46"/>
    <mergeCell ref="B61:D61"/>
    <mergeCell ref="C62:D62"/>
    <mergeCell ref="C65:D65"/>
    <mergeCell ref="B48:C48"/>
    <mergeCell ref="B56:C56"/>
    <mergeCell ref="B58:C58"/>
    <mergeCell ref="B59:C59"/>
    <mergeCell ref="B57:G57"/>
    <mergeCell ref="B63:B64"/>
    <mergeCell ref="D56:E56"/>
    <mergeCell ref="D59:E59"/>
    <mergeCell ref="D58:E58"/>
    <mergeCell ref="B54:C54"/>
    <mergeCell ref="D54:E54"/>
    <mergeCell ref="B55:C55"/>
    <mergeCell ref="D55:E55"/>
    <mergeCell ref="B52:C52"/>
    <mergeCell ref="B50:C50"/>
  </mergeCells>
  <conditionalFormatting sqref="G50">
    <cfRule type="cellIs" dxfId="235" priority="35" operator="greaterThan">
      <formula>5000</formula>
    </cfRule>
    <cfRule type="cellIs" dxfId="234" priority="36" operator="lessThanOrEqual">
      <formula>5000</formula>
    </cfRule>
  </conditionalFormatting>
  <conditionalFormatting sqref="G53">
    <cfRule type="cellIs" dxfId="233" priority="33" operator="greaterThan">
      <formula>1500</formula>
    </cfRule>
    <cfRule type="cellIs" dxfId="232" priority="34" operator="lessThanOrEqual">
      <formula>1500</formula>
    </cfRule>
  </conditionalFormatting>
  <conditionalFormatting sqref="G51">
    <cfRule type="cellIs" dxfId="231" priority="31" operator="greaterThan">
      <formula>$F$51</formula>
    </cfRule>
    <cfRule type="cellIs" dxfId="230" priority="32" operator="lessThanOrEqual">
      <formula>$F$51</formula>
    </cfRule>
  </conditionalFormatting>
  <conditionalFormatting sqref="G52">
    <cfRule type="cellIs" dxfId="229" priority="29" operator="greaterThan">
      <formula>1000</formula>
    </cfRule>
    <cfRule type="cellIs" dxfId="228" priority="30" operator="lessThanOrEqual">
      <formula>1000</formula>
    </cfRule>
  </conditionalFormatting>
  <conditionalFormatting sqref="G58">
    <cfRule type="cellIs" dxfId="227" priority="3" operator="equal">
      <formula>0</formula>
    </cfRule>
    <cfRule type="cellIs" dxfId="226" priority="6" operator="lessThan">
      <formula>70000</formula>
    </cfRule>
    <cfRule type="cellIs" dxfId="225" priority="23" operator="greaterThan">
      <formula>500000</formula>
    </cfRule>
    <cfRule type="cellIs" dxfId="224" priority="24" operator="lessThanOrEqual">
      <formula>500000</formula>
    </cfRule>
  </conditionalFormatting>
  <conditionalFormatting sqref="G56">
    <cfRule type="cellIs" dxfId="223" priority="15" operator="notEqual">
      <formula>ROUND(0.15*$D$20,2)</formula>
    </cfRule>
    <cfRule type="cellIs" dxfId="222" priority="16" operator="equal">
      <formula>ROUND(0.15*$D$20,2)</formula>
    </cfRule>
  </conditionalFormatting>
  <conditionalFormatting sqref="G48">
    <cfRule type="cellIs" dxfId="221" priority="13" operator="lessThanOrEqual">
      <formula>ROUND(0.2*$D$32,2)</formula>
    </cfRule>
    <cfRule type="cellIs" dxfId="220" priority="14" operator="greaterThan">
      <formula>ROUND(0.2*$D$32,2)</formula>
    </cfRule>
  </conditionalFormatting>
  <conditionalFormatting sqref="G59">
    <cfRule type="cellIs" dxfId="219" priority="43" operator="lessThanOrEqual">
      <formula>$F$59</formula>
    </cfRule>
    <cfRule type="cellIs" dxfId="218" priority="44" operator="greaterThan">
      <formula>$F$59</formula>
    </cfRule>
  </conditionalFormatting>
  <conditionalFormatting sqref="G49">
    <cfRule type="cellIs" dxfId="217" priority="1" operator="lessThanOrEqual">
      <formula>ROUND(0.4*$D$32,2)</formula>
    </cfRule>
    <cfRule type="cellIs" dxfId="216" priority="2" operator="greaterThan">
      <formula>ROUND(0.4*$D$32,2)</formula>
    </cfRule>
  </conditionalFormatting>
  <conditionalFormatting sqref="G54:G55">
    <cfRule type="cellIs" dxfId="215" priority="4" operator="lessThanOrEqual">
      <formula>$F$55</formula>
    </cfRule>
    <cfRule type="cellIs" dxfId="214" priority="5" operator="greaterThan">
      <formula>$F$55</formula>
    </cfRule>
  </conditionalFormatting>
  <dataValidations count="3">
    <dataValidation allowBlank="1" showInputMessage="1" showErrorMessage="1" prompt="A rellenar por el órgano instructor" sqref="E4:F5" xr:uid="{00000000-0002-0000-0700-000000000000}"/>
    <dataValidation type="decimal" operator="lessThanOrEqual" allowBlank="1" showInputMessage="1" showErrorMessage="1" sqref="G29:H30 G21:H27 S37:T37 G15:H19 G40:H40 J15:K19 J21:K27 J40:K40 M15:N19 M21:N27 M40:N40 P15:Q19 P21:Q27 J29:K30 M29:N30 P29:Q30 P40:Q40 S15:T19 S21:T27 S29:T30 G37:H37 J37:K37 M37:N37 P37:Q37 S40:T40" xr:uid="{00000000-0002-0000-0700-000001000000}">
      <formula1>20000000</formula1>
    </dataValidation>
    <dataValidation type="whole" operator="lessThanOrEqual" allowBlank="1" showInputMessage="1" showErrorMessage="1" sqref="E51" xr:uid="{00000000-0002-0000-07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G41:H41 B57:G57 C52 G52 C51:D51 B50:C50 E50 J41:K41 M41:N41 P41:Q41 B48:C48 G48 E48 B56:C56 E56 B59:C59 E59 G56 G59 C58 G58 F51:G51 G50" evalError="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3">
    <pageSetUpPr fitToPage="1"/>
  </sheetPr>
  <dimension ref="B1:U1052"/>
  <sheetViews>
    <sheetView zoomScale="80" zoomScaleNormal="80" zoomScalePageLayoutView="75" workbookViewId="0">
      <selection activeCell="L43" sqref="L43"/>
    </sheetView>
  </sheetViews>
  <sheetFormatPr baseColWidth="10" defaultColWidth="11.5" defaultRowHeight="13" x14ac:dyDescent="0.2"/>
  <cols>
    <col min="1" max="1" width="3.1640625" style="271" customWidth="1"/>
    <col min="2" max="2" width="35.5" style="271" bestFit="1" customWidth="1"/>
    <col min="3" max="3" width="28.6640625" style="271" customWidth="1"/>
    <col min="4" max="4" width="27.33203125" style="271" customWidth="1"/>
    <col min="5" max="6" width="28.1640625" style="271" customWidth="1"/>
    <col min="7" max="7" width="20.83203125" style="271" customWidth="1"/>
    <col min="8" max="9" width="20.5" style="271" customWidth="1"/>
    <col min="10" max="10" width="20.33203125" style="271" customWidth="1"/>
    <col min="11" max="21" width="20.5" style="271" customWidth="1"/>
    <col min="22" max="16384" width="11.5" style="271"/>
  </cols>
  <sheetData>
    <row r="1" spans="2:21" s="258" customFormat="1" ht="54.75" customHeight="1" x14ac:dyDescent="0.2">
      <c r="B1" s="746" t="str">
        <f>'DATOS GENERALES'!B1</f>
        <v>SOLICITUD DE SUBVENCIÓN PARA LAS INTERVENCIONES DE INTERCAMBIO DE CONOCIMIENTOS Y ACTIVIDADES DE FORMACIÓN E INFORMACIÓN EN EL MARCO DEL PLAN ESTRATÉGICO DE LA POLITICA AGRARIA COMÚN 2023-2027
(CONVOCATORIA 2026)</v>
      </c>
      <c r="C1" s="746"/>
      <c r="D1" s="746"/>
      <c r="E1" s="746"/>
      <c r="F1" s="746"/>
      <c r="G1" s="263"/>
      <c r="H1" s="263"/>
      <c r="I1" s="263"/>
      <c r="J1" s="263"/>
      <c r="K1" s="263"/>
      <c r="L1" s="263"/>
      <c r="M1" s="263"/>
      <c r="N1" s="263"/>
      <c r="O1" s="263"/>
      <c r="P1" s="263"/>
      <c r="Q1" s="263"/>
      <c r="R1" s="263"/>
      <c r="S1" s="263"/>
      <c r="T1" s="263"/>
      <c r="U1" s="263"/>
    </row>
    <row r="2" spans="2:21" s="258" customFormat="1" ht="41.25" customHeight="1" x14ac:dyDescent="0.2">
      <c r="B2" s="482" t="s">
        <v>370</v>
      </c>
      <c r="C2" s="796" t="s">
        <v>579</v>
      </c>
      <c r="D2" s="796"/>
      <c r="E2" s="796"/>
      <c r="F2" s="796"/>
      <c r="G2" s="263"/>
      <c r="H2" s="263"/>
      <c r="I2" s="263"/>
      <c r="J2" s="263"/>
      <c r="K2" s="263"/>
      <c r="L2" s="263"/>
      <c r="M2" s="263"/>
      <c r="N2" s="263"/>
      <c r="O2" s="263"/>
      <c r="P2" s="263"/>
      <c r="Q2" s="263"/>
      <c r="R2" s="263"/>
      <c r="S2" s="263"/>
      <c r="T2" s="263"/>
      <c r="U2" s="263"/>
    </row>
    <row r="3" spans="2:21" s="262" customFormat="1" ht="14" customHeight="1" x14ac:dyDescent="0.2">
      <c r="B3" s="488"/>
      <c r="C3" s="488"/>
      <c r="D3" s="488"/>
      <c r="E3" s="488"/>
      <c r="F3" s="488"/>
      <c r="G3" s="263"/>
      <c r="H3" s="263"/>
      <c r="I3" s="263"/>
      <c r="J3" s="263"/>
      <c r="K3" s="263"/>
      <c r="L3" s="263"/>
      <c r="M3" s="263"/>
      <c r="N3" s="263"/>
      <c r="O3" s="263"/>
      <c r="P3" s="263"/>
      <c r="Q3" s="263"/>
      <c r="R3" s="263"/>
      <c r="S3" s="263"/>
      <c r="T3" s="263"/>
      <c r="U3" s="263"/>
    </row>
    <row r="4" spans="2:21" s="262" customFormat="1" ht="21" customHeight="1" x14ac:dyDescent="0.2">
      <c r="B4" s="749" t="s">
        <v>361</v>
      </c>
      <c r="C4" s="750"/>
      <c r="D4" s="751"/>
      <c r="E4" s="797"/>
      <c r="F4" s="797"/>
      <c r="G4" s="263"/>
      <c r="H4" s="263"/>
      <c r="I4" s="263"/>
      <c r="J4" s="263"/>
      <c r="K4" s="263"/>
      <c r="L4" s="263"/>
      <c r="M4" s="263"/>
      <c r="N4" s="263"/>
      <c r="O4" s="263"/>
      <c r="P4" s="263"/>
      <c r="Q4" s="263"/>
      <c r="R4" s="263"/>
      <c r="S4" s="263"/>
      <c r="T4" s="263"/>
      <c r="U4" s="263"/>
    </row>
    <row r="5" spans="2:21" s="262" customFormat="1" ht="17.25" customHeight="1" x14ac:dyDescent="0.2">
      <c r="B5" s="749" t="s">
        <v>360</v>
      </c>
      <c r="C5" s="750"/>
      <c r="D5" s="751"/>
      <c r="E5" s="798"/>
      <c r="F5" s="798"/>
      <c r="G5" s="263"/>
      <c r="H5" s="263"/>
      <c r="I5" s="263"/>
      <c r="J5" s="263"/>
      <c r="K5" s="263"/>
      <c r="L5" s="263"/>
      <c r="M5" s="263"/>
      <c r="N5" s="263"/>
      <c r="O5" s="263"/>
      <c r="P5" s="263"/>
      <c r="Q5" s="263"/>
      <c r="R5" s="263"/>
      <c r="S5" s="263"/>
      <c r="T5" s="263"/>
      <c r="U5" s="263"/>
    </row>
    <row r="6" spans="2:21" s="262" customFormat="1" ht="16" x14ac:dyDescent="0.2">
      <c r="B6" s="749" t="s">
        <v>359</v>
      </c>
      <c r="C6" s="750"/>
      <c r="D6" s="751"/>
      <c r="E6" s="799" t="str">
        <f>'DATOS GENERALES'!M5</f>
        <v xml:space="preserve">Inicial </v>
      </c>
      <c r="F6" s="799"/>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29" t="s">
        <v>75</v>
      </c>
      <c r="C8" s="730"/>
      <c r="D8" s="731">
        <f>'DATOS GENERALES'!F417</f>
        <v>0</v>
      </c>
      <c r="E8" s="731"/>
      <c r="F8" s="731"/>
      <c r="G8" s="263"/>
      <c r="H8" s="263"/>
      <c r="I8" s="263"/>
      <c r="J8" s="263"/>
      <c r="K8" s="263"/>
      <c r="L8" s="263"/>
      <c r="M8" s="263"/>
      <c r="N8" s="263"/>
      <c r="O8" s="263"/>
      <c r="P8" s="263"/>
      <c r="Q8" s="263"/>
      <c r="R8" s="263"/>
      <c r="S8" s="263"/>
      <c r="T8" s="263"/>
      <c r="U8" s="263"/>
    </row>
    <row r="9" spans="2:21" s="258" customFormat="1" ht="20" customHeight="1" x14ac:dyDescent="0.2">
      <c r="B9" s="729" t="s">
        <v>358</v>
      </c>
      <c r="C9" s="730"/>
      <c r="D9" s="731">
        <f>'DATOS GENERALES'!E69</f>
        <v>0</v>
      </c>
      <c r="E9" s="731"/>
      <c r="F9" s="731"/>
      <c r="G9" s="263"/>
      <c r="H9" s="263"/>
      <c r="I9" s="263"/>
      <c r="J9" s="263"/>
      <c r="K9" s="263"/>
      <c r="L9" s="263"/>
      <c r="M9" s="263"/>
      <c r="N9" s="263"/>
      <c r="O9" s="263"/>
      <c r="P9" s="263"/>
      <c r="Q9" s="263"/>
      <c r="R9" s="263"/>
      <c r="S9" s="263"/>
      <c r="T9" s="263"/>
      <c r="U9" s="263"/>
    </row>
    <row r="10" spans="2:21" s="258" customFormat="1" ht="20" customHeight="1" x14ac:dyDescent="0.2">
      <c r="B10" s="729" t="s">
        <v>710</v>
      </c>
      <c r="C10" s="730"/>
      <c r="D10" s="731">
        <f>'DATOS GENERALES'!E88</f>
        <v>0</v>
      </c>
      <c r="E10" s="731"/>
      <c r="F10" s="731"/>
      <c r="G10" s="263"/>
      <c r="H10" s="263"/>
      <c r="I10" s="263"/>
      <c r="J10" s="263"/>
      <c r="K10" s="263"/>
      <c r="L10" s="263"/>
      <c r="M10" s="263"/>
      <c r="N10" s="263"/>
      <c r="O10" s="263"/>
      <c r="P10" s="263"/>
      <c r="Q10" s="263"/>
      <c r="R10" s="263"/>
      <c r="S10" s="263"/>
      <c r="T10" s="263"/>
      <c r="U10" s="263"/>
    </row>
    <row r="11" spans="2:21" s="262" customFormat="1" ht="20" customHeight="1" x14ac:dyDescent="0.2">
      <c r="B11" s="729" t="s">
        <v>712</v>
      </c>
      <c r="C11" s="730"/>
      <c r="D11" s="731">
        <f>'DATOS GENERALES'!E90</f>
        <v>0</v>
      </c>
      <c r="E11" s="731"/>
      <c r="F11" s="73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75" customHeight="1" x14ac:dyDescent="0.2">
      <c r="B13" s="740" t="s">
        <v>356</v>
      </c>
      <c r="C13" s="741"/>
      <c r="D13" s="735" t="s">
        <v>355</v>
      </c>
      <c r="E13" s="736"/>
      <c r="F13" s="736"/>
      <c r="G13" s="429">
        <f>'DATOS GENERALES'!E90</f>
        <v>0</v>
      </c>
      <c r="H13" s="800">
        <f>'DATOS GENERALES'!E88</f>
        <v>0</v>
      </c>
      <c r="I13" s="801"/>
      <c r="J13" s="429">
        <f>'DATOS GENERALES'!E141</f>
        <v>0</v>
      </c>
      <c r="K13" s="800">
        <f>'DATOS GENERALES'!E139</f>
        <v>0</v>
      </c>
      <c r="L13" s="801"/>
      <c r="M13" s="429">
        <f>'DATOS GENERALES'!E186</f>
        <v>0</v>
      </c>
      <c r="N13" s="800">
        <f>'DATOS GENERALES'!E184</f>
        <v>0</v>
      </c>
      <c r="O13" s="801"/>
      <c r="P13" s="429">
        <f>'DATOS GENERALES'!E231</f>
        <v>0</v>
      </c>
      <c r="Q13" s="800">
        <f>'DATOS GENERALES'!E229</f>
        <v>0</v>
      </c>
      <c r="R13" s="801"/>
      <c r="S13" s="429">
        <f>'DATOS GENERALES'!E276</f>
        <v>0</v>
      </c>
      <c r="T13" s="800">
        <f>'DATOS GENERALES'!E274</f>
        <v>0</v>
      </c>
      <c r="U13" s="801"/>
    </row>
    <row r="14" spans="2:21" s="265" customFormat="1" ht="54" customHeight="1" x14ac:dyDescent="0.2">
      <c r="B14" s="742"/>
      <c r="C14" s="743"/>
      <c r="D14" s="431" t="s">
        <v>651</v>
      </c>
      <c r="E14" s="432" t="s">
        <v>354</v>
      </c>
      <c r="F14" s="433" t="s">
        <v>353</v>
      </c>
      <c r="G14" s="498" t="s">
        <v>352</v>
      </c>
      <c r="H14" s="498" t="s">
        <v>351</v>
      </c>
      <c r="I14" s="498" t="s">
        <v>350</v>
      </c>
      <c r="J14" s="498" t="s">
        <v>349</v>
      </c>
      <c r="K14" s="498" t="s">
        <v>348</v>
      </c>
      <c r="L14" s="498" t="s">
        <v>347</v>
      </c>
      <c r="M14" s="498" t="s">
        <v>346</v>
      </c>
      <c r="N14" s="498" t="s">
        <v>345</v>
      </c>
      <c r="O14" s="498" t="s">
        <v>344</v>
      </c>
      <c r="P14" s="498" t="s">
        <v>343</v>
      </c>
      <c r="Q14" s="498" t="s">
        <v>342</v>
      </c>
      <c r="R14" s="498" t="s">
        <v>341</v>
      </c>
      <c r="S14" s="498" t="s">
        <v>340</v>
      </c>
      <c r="T14" s="498" t="s">
        <v>339</v>
      </c>
      <c r="U14" s="498" t="s">
        <v>338</v>
      </c>
    </row>
    <row r="15" spans="2:21" s="268" customFormat="1" ht="29.25" customHeight="1" x14ac:dyDescent="0.2">
      <c r="B15" s="737" t="s">
        <v>638</v>
      </c>
      <c r="C15" s="738"/>
      <c r="D15" s="277">
        <f>ROUND(SUM(E15:F15),2)</f>
        <v>0</v>
      </c>
      <c r="E15" s="277">
        <f>ROUND(SUM(G15,J15,M15,P15,S15),2)</f>
        <v>0</v>
      </c>
      <c r="F15" s="277">
        <f>ROUND(SUM(H15,K15,N15,Q15,T15),2)</f>
        <v>0</v>
      </c>
      <c r="G15" s="287"/>
      <c r="H15" s="287"/>
      <c r="I15" s="296">
        <f>ROUND(SUM(G15:H15),2)</f>
        <v>0</v>
      </c>
      <c r="J15" s="287"/>
      <c r="K15" s="287"/>
      <c r="L15" s="296">
        <f t="shared" ref="L15:L19" si="0">ROUND(SUM(J15:K15),2)</f>
        <v>0</v>
      </c>
      <c r="M15" s="287"/>
      <c r="N15" s="287"/>
      <c r="O15" s="296">
        <f t="shared" ref="O15:O19" si="1">ROUND(SUM(M15:N15),2)</f>
        <v>0</v>
      </c>
      <c r="P15" s="287"/>
      <c r="Q15" s="287"/>
      <c r="R15" s="296">
        <f t="shared" ref="R15:R19" si="2">ROUND(SUM(P15:Q15),2)</f>
        <v>0</v>
      </c>
      <c r="S15" s="287"/>
      <c r="T15" s="287"/>
      <c r="U15" s="296">
        <f t="shared" ref="U15:U19" si="3">ROUND(SUM(S15:T15),2)</f>
        <v>0</v>
      </c>
    </row>
    <row r="16" spans="2:21" s="268" customFormat="1" ht="29.25" customHeight="1" x14ac:dyDescent="0.2">
      <c r="B16" s="737" t="s">
        <v>741</v>
      </c>
      <c r="C16" s="738"/>
      <c r="D16" s="277">
        <f t="shared" ref="D16:D19" si="4">ROUND(SUM(E16:F16),2)</f>
        <v>0</v>
      </c>
      <c r="E16" s="277">
        <f t="shared" ref="E16:E19" si="5">ROUND(SUM(G16,J16,M16,P16,S16),2)</f>
        <v>0</v>
      </c>
      <c r="F16" s="277">
        <f t="shared" ref="F16:F19" si="6">ROUND(SUM(H16,K16,N16,Q16,T16),2)</f>
        <v>0</v>
      </c>
      <c r="G16" s="287"/>
      <c r="H16" s="287"/>
      <c r="I16" s="296">
        <f t="shared" ref="I16:I19" si="7">ROUND(SUM(G16:H16),2)</f>
        <v>0</v>
      </c>
      <c r="J16" s="287"/>
      <c r="K16" s="287"/>
      <c r="L16" s="296">
        <f t="shared" si="0"/>
        <v>0</v>
      </c>
      <c r="M16" s="287"/>
      <c r="N16" s="287"/>
      <c r="O16" s="296">
        <f t="shared" si="1"/>
        <v>0</v>
      </c>
      <c r="P16" s="287"/>
      <c r="Q16" s="287"/>
      <c r="R16" s="296">
        <f t="shared" si="2"/>
        <v>0</v>
      </c>
      <c r="S16" s="287"/>
      <c r="T16" s="287"/>
      <c r="U16" s="296">
        <f t="shared" si="3"/>
        <v>0</v>
      </c>
    </row>
    <row r="17" spans="2:21" s="268" customFormat="1" ht="29.25" customHeight="1" x14ac:dyDescent="0.2">
      <c r="B17" s="737" t="s">
        <v>742</v>
      </c>
      <c r="C17" s="738"/>
      <c r="D17" s="277">
        <f t="shared" si="4"/>
        <v>0</v>
      </c>
      <c r="E17" s="277">
        <f t="shared" si="5"/>
        <v>0</v>
      </c>
      <c r="F17" s="277">
        <f t="shared" si="6"/>
        <v>0</v>
      </c>
      <c r="G17" s="287"/>
      <c r="H17" s="287"/>
      <c r="I17" s="296">
        <f t="shared" si="7"/>
        <v>0</v>
      </c>
      <c r="J17" s="287"/>
      <c r="K17" s="287"/>
      <c r="L17" s="296">
        <f t="shared" si="0"/>
        <v>0</v>
      </c>
      <c r="M17" s="287"/>
      <c r="N17" s="287"/>
      <c r="O17" s="296">
        <f t="shared" si="1"/>
        <v>0</v>
      </c>
      <c r="P17" s="287"/>
      <c r="Q17" s="287"/>
      <c r="R17" s="296">
        <f t="shared" si="2"/>
        <v>0</v>
      </c>
      <c r="S17" s="287"/>
      <c r="T17" s="287"/>
      <c r="U17" s="296">
        <f t="shared" si="3"/>
        <v>0</v>
      </c>
    </row>
    <row r="18" spans="2:21" s="268" customFormat="1" ht="29.25" customHeight="1" x14ac:dyDescent="0.2">
      <c r="B18" s="737" t="s">
        <v>759</v>
      </c>
      <c r="C18" s="738"/>
      <c r="D18" s="277">
        <f t="shared" si="4"/>
        <v>0</v>
      </c>
      <c r="E18" s="277">
        <f t="shared" si="5"/>
        <v>0</v>
      </c>
      <c r="F18" s="277">
        <f t="shared" si="6"/>
        <v>0</v>
      </c>
      <c r="G18" s="287"/>
      <c r="H18" s="287"/>
      <c r="I18" s="296">
        <f t="shared" si="7"/>
        <v>0</v>
      </c>
      <c r="J18" s="287"/>
      <c r="K18" s="287"/>
      <c r="L18" s="296">
        <f t="shared" si="0"/>
        <v>0</v>
      </c>
      <c r="M18" s="287"/>
      <c r="N18" s="287"/>
      <c r="O18" s="296">
        <f t="shared" si="1"/>
        <v>0</v>
      </c>
      <c r="P18" s="287"/>
      <c r="Q18" s="287"/>
      <c r="R18" s="296">
        <f t="shared" si="2"/>
        <v>0</v>
      </c>
      <c r="S18" s="287"/>
      <c r="T18" s="287"/>
      <c r="U18" s="296">
        <f t="shared" si="3"/>
        <v>0</v>
      </c>
    </row>
    <row r="19" spans="2:21" s="268" customFormat="1" ht="29.25" customHeight="1" x14ac:dyDescent="0.2">
      <c r="B19" s="737" t="s">
        <v>758</v>
      </c>
      <c r="C19" s="738"/>
      <c r="D19" s="277">
        <f t="shared" si="4"/>
        <v>0</v>
      </c>
      <c r="E19" s="277">
        <f t="shared" si="5"/>
        <v>0</v>
      </c>
      <c r="F19" s="277">
        <f t="shared" si="6"/>
        <v>0</v>
      </c>
      <c r="G19" s="287"/>
      <c r="H19" s="287"/>
      <c r="I19" s="296">
        <f t="shared" si="7"/>
        <v>0</v>
      </c>
      <c r="J19" s="287"/>
      <c r="K19" s="287"/>
      <c r="L19" s="296">
        <f t="shared" si="0"/>
        <v>0</v>
      </c>
      <c r="M19" s="287"/>
      <c r="N19" s="287"/>
      <c r="O19" s="296">
        <f t="shared" si="1"/>
        <v>0</v>
      </c>
      <c r="P19" s="287"/>
      <c r="Q19" s="287"/>
      <c r="R19" s="296">
        <f t="shared" si="2"/>
        <v>0</v>
      </c>
      <c r="S19" s="287"/>
      <c r="T19" s="287"/>
      <c r="U19" s="296">
        <f t="shared" si="3"/>
        <v>0</v>
      </c>
    </row>
    <row r="20" spans="2:21" s="265" customFormat="1" ht="29.25" customHeight="1" x14ac:dyDescent="0.2">
      <c r="B20" s="739" t="s">
        <v>337</v>
      </c>
      <c r="C20" s="739"/>
      <c r="D20" s="404">
        <f>ROUND(SUM(D15:D19),2)</f>
        <v>0</v>
      </c>
      <c r="E20" s="404">
        <f t="shared" ref="E20:U20" si="8">ROUND(SUM(E15:E19),2)</f>
        <v>0</v>
      </c>
      <c r="F20" s="404">
        <f t="shared" si="8"/>
        <v>0</v>
      </c>
      <c r="G20" s="404">
        <f t="shared" si="8"/>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54" t="s">
        <v>696</v>
      </c>
      <c r="C21" s="755"/>
      <c r="D21" s="277">
        <f t="shared" ref="D21:D27" si="9">ROUND(SUM(E21:F21),2)</f>
        <v>0</v>
      </c>
      <c r="E21" s="277">
        <f t="shared" ref="E21:E27" si="10">ROUND(SUM(G21,J21,M21,P21,S21),2)</f>
        <v>0</v>
      </c>
      <c r="F21" s="277">
        <f t="shared" ref="F21:F27" si="11">ROUND(SUM(H21,K21,N21,Q21,T21),2)</f>
        <v>0</v>
      </c>
      <c r="G21" s="287"/>
      <c r="H21" s="287"/>
      <c r="I21" s="278">
        <f>ROUND(SUM(G21:H21),2)</f>
        <v>0</v>
      </c>
      <c r="J21" s="287"/>
      <c r="K21" s="287"/>
      <c r="L21" s="278">
        <f t="shared" ref="L21:L27" si="12">ROUND(SUM(J21:K21),2)</f>
        <v>0</v>
      </c>
      <c r="M21" s="287"/>
      <c r="N21" s="287"/>
      <c r="O21" s="278">
        <f t="shared" ref="O21:O27" si="13">ROUND(SUM(M21:N21),2)</f>
        <v>0</v>
      </c>
      <c r="P21" s="287"/>
      <c r="Q21" s="287"/>
      <c r="R21" s="278">
        <f t="shared" ref="R21:R27" si="14">ROUND(SUM(P21:Q21),2)</f>
        <v>0</v>
      </c>
      <c r="S21" s="287"/>
      <c r="T21" s="287"/>
      <c r="U21" s="278">
        <f t="shared" ref="U21:U27" si="15">ROUND(SUM(S21:T21),2)</f>
        <v>0</v>
      </c>
    </row>
    <row r="22" spans="2:21" s="265" customFormat="1" ht="29.25" customHeight="1" x14ac:dyDescent="0.2">
      <c r="B22" s="732" t="s">
        <v>591</v>
      </c>
      <c r="C22" s="732"/>
      <c r="D22" s="277">
        <f t="shared" si="9"/>
        <v>0</v>
      </c>
      <c r="E22" s="277">
        <f t="shared" si="10"/>
        <v>0</v>
      </c>
      <c r="F22" s="277">
        <f t="shared" si="11"/>
        <v>0</v>
      </c>
      <c r="G22" s="287"/>
      <c r="H22" s="287"/>
      <c r="I22" s="278">
        <f t="shared" ref="I22:I27" si="16">ROUND(SUM(G22:H22),2)</f>
        <v>0</v>
      </c>
      <c r="J22" s="287"/>
      <c r="K22" s="287"/>
      <c r="L22" s="278">
        <f t="shared" si="12"/>
        <v>0</v>
      </c>
      <c r="M22" s="287"/>
      <c r="N22" s="287"/>
      <c r="O22" s="278">
        <f t="shared" si="13"/>
        <v>0</v>
      </c>
      <c r="P22" s="287"/>
      <c r="Q22" s="287"/>
      <c r="R22" s="278">
        <f t="shared" si="14"/>
        <v>0</v>
      </c>
      <c r="S22" s="287"/>
      <c r="T22" s="287"/>
      <c r="U22" s="278">
        <f t="shared" si="15"/>
        <v>0</v>
      </c>
    </row>
    <row r="23" spans="2:21" s="265" customFormat="1" ht="29.25" customHeight="1" x14ac:dyDescent="0.2">
      <c r="B23" s="732" t="s">
        <v>473</v>
      </c>
      <c r="C23" s="732"/>
      <c r="D23" s="277">
        <f t="shared" si="9"/>
        <v>0</v>
      </c>
      <c r="E23" s="277">
        <f t="shared" si="10"/>
        <v>0</v>
      </c>
      <c r="F23" s="277">
        <f t="shared" si="11"/>
        <v>0</v>
      </c>
      <c r="G23" s="287"/>
      <c r="H23" s="287"/>
      <c r="I23" s="278">
        <f t="shared" si="16"/>
        <v>0</v>
      </c>
      <c r="J23" s="287"/>
      <c r="K23" s="287"/>
      <c r="L23" s="278">
        <f t="shared" si="12"/>
        <v>0</v>
      </c>
      <c r="M23" s="287"/>
      <c r="N23" s="287"/>
      <c r="O23" s="278">
        <f t="shared" si="13"/>
        <v>0</v>
      </c>
      <c r="P23" s="287"/>
      <c r="Q23" s="287"/>
      <c r="R23" s="278">
        <f t="shared" si="14"/>
        <v>0</v>
      </c>
      <c r="S23" s="287"/>
      <c r="T23" s="287"/>
      <c r="U23" s="278">
        <f t="shared" si="15"/>
        <v>0</v>
      </c>
    </row>
    <row r="24" spans="2:21" s="265" customFormat="1" ht="29.25" customHeight="1" x14ac:dyDescent="0.2">
      <c r="B24" s="732" t="s">
        <v>595</v>
      </c>
      <c r="C24" s="732"/>
      <c r="D24" s="277">
        <f t="shared" si="9"/>
        <v>0</v>
      </c>
      <c r="E24" s="277">
        <f t="shared" si="10"/>
        <v>0</v>
      </c>
      <c r="F24" s="277">
        <f t="shared" si="11"/>
        <v>0</v>
      </c>
      <c r="G24" s="287"/>
      <c r="H24" s="287"/>
      <c r="I24" s="278">
        <f t="shared" si="16"/>
        <v>0</v>
      </c>
      <c r="J24" s="287"/>
      <c r="K24" s="287"/>
      <c r="L24" s="278">
        <f t="shared" si="12"/>
        <v>0</v>
      </c>
      <c r="M24" s="287"/>
      <c r="N24" s="287"/>
      <c r="O24" s="278">
        <f t="shared" si="13"/>
        <v>0</v>
      </c>
      <c r="P24" s="287"/>
      <c r="Q24" s="287"/>
      <c r="R24" s="278">
        <f t="shared" si="14"/>
        <v>0</v>
      </c>
      <c r="S24" s="287"/>
      <c r="T24" s="287"/>
      <c r="U24" s="278">
        <f t="shared" si="15"/>
        <v>0</v>
      </c>
    </row>
    <row r="25" spans="2:21" s="265" customFormat="1" ht="29.25" customHeight="1" x14ac:dyDescent="0.2">
      <c r="B25" s="732" t="s">
        <v>592</v>
      </c>
      <c r="C25" s="732"/>
      <c r="D25" s="277">
        <f t="shared" si="9"/>
        <v>0</v>
      </c>
      <c r="E25" s="277">
        <f t="shared" si="10"/>
        <v>0</v>
      </c>
      <c r="F25" s="277">
        <f t="shared" si="11"/>
        <v>0</v>
      </c>
      <c r="G25" s="287"/>
      <c r="H25" s="287"/>
      <c r="I25" s="278">
        <f t="shared" si="16"/>
        <v>0</v>
      </c>
      <c r="J25" s="287"/>
      <c r="K25" s="287"/>
      <c r="L25" s="278">
        <f t="shared" si="12"/>
        <v>0</v>
      </c>
      <c r="M25" s="287"/>
      <c r="N25" s="287"/>
      <c r="O25" s="278">
        <f t="shared" si="13"/>
        <v>0</v>
      </c>
      <c r="P25" s="287"/>
      <c r="Q25" s="287"/>
      <c r="R25" s="278">
        <f t="shared" si="14"/>
        <v>0</v>
      </c>
      <c r="S25" s="287"/>
      <c r="T25" s="287"/>
      <c r="U25" s="278">
        <f t="shared" si="15"/>
        <v>0</v>
      </c>
    </row>
    <row r="26" spans="2:21" s="265" customFormat="1" ht="29.25" customHeight="1" x14ac:dyDescent="0.2">
      <c r="B26" s="732" t="s">
        <v>598</v>
      </c>
      <c r="C26" s="732"/>
      <c r="D26" s="277">
        <f t="shared" si="9"/>
        <v>0</v>
      </c>
      <c r="E26" s="277">
        <f t="shared" si="10"/>
        <v>0</v>
      </c>
      <c r="F26" s="277">
        <f t="shared" si="11"/>
        <v>0</v>
      </c>
      <c r="G26" s="287"/>
      <c r="H26" s="287"/>
      <c r="I26" s="278">
        <f t="shared" si="16"/>
        <v>0</v>
      </c>
      <c r="J26" s="287"/>
      <c r="K26" s="287"/>
      <c r="L26" s="278">
        <f t="shared" si="12"/>
        <v>0</v>
      </c>
      <c r="M26" s="287"/>
      <c r="N26" s="287"/>
      <c r="O26" s="278">
        <f t="shared" si="13"/>
        <v>0</v>
      </c>
      <c r="P26" s="287"/>
      <c r="Q26" s="287"/>
      <c r="R26" s="278">
        <f t="shared" si="14"/>
        <v>0</v>
      </c>
      <c r="S26" s="287"/>
      <c r="T26" s="287"/>
      <c r="U26" s="278">
        <f t="shared" si="15"/>
        <v>0</v>
      </c>
    </row>
    <row r="27" spans="2:21" s="265" customFormat="1" ht="29.25" customHeight="1" x14ac:dyDescent="0.2">
      <c r="B27" s="732" t="s">
        <v>594</v>
      </c>
      <c r="C27" s="732"/>
      <c r="D27" s="277">
        <f t="shared" si="9"/>
        <v>0</v>
      </c>
      <c r="E27" s="277">
        <f t="shared" si="10"/>
        <v>0</v>
      </c>
      <c r="F27" s="277">
        <f t="shared" si="11"/>
        <v>0</v>
      </c>
      <c r="G27" s="287"/>
      <c r="H27" s="287"/>
      <c r="I27" s="278">
        <f t="shared" si="16"/>
        <v>0</v>
      </c>
      <c r="J27" s="287"/>
      <c r="K27" s="287"/>
      <c r="L27" s="278">
        <f t="shared" si="12"/>
        <v>0</v>
      </c>
      <c r="M27" s="287"/>
      <c r="N27" s="287"/>
      <c r="O27" s="278">
        <f t="shared" si="13"/>
        <v>0</v>
      </c>
      <c r="P27" s="287"/>
      <c r="Q27" s="287"/>
      <c r="R27" s="278">
        <f t="shared" si="14"/>
        <v>0</v>
      </c>
      <c r="S27" s="287"/>
      <c r="T27" s="287"/>
      <c r="U27" s="278">
        <f t="shared" si="15"/>
        <v>0</v>
      </c>
    </row>
    <row r="28" spans="2:21" s="265" customFormat="1" ht="29.25" customHeight="1" x14ac:dyDescent="0.2">
      <c r="B28" s="733" t="s">
        <v>369</v>
      </c>
      <c r="C28" s="734"/>
      <c r="D28" s="404">
        <f>ROUND(SUM(D21:D27),2)</f>
        <v>0</v>
      </c>
      <c r="E28" s="404">
        <f t="shared" ref="E28:F28" si="17">ROUND(SUM(E21:E27),2)</f>
        <v>0</v>
      </c>
      <c r="F28" s="404">
        <f t="shared" si="17"/>
        <v>0</v>
      </c>
      <c r="G28" s="404">
        <f t="shared" ref="G28:U28" si="18">ROUND(SUM(G21:G27),2)</f>
        <v>0</v>
      </c>
      <c r="H28" s="404">
        <f t="shared" si="18"/>
        <v>0</v>
      </c>
      <c r="I28" s="404">
        <f t="shared" si="18"/>
        <v>0</v>
      </c>
      <c r="J28" s="404">
        <f t="shared" si="18"/>
        <v>0</v>
      </c>
      <c r="K28" s="404">
        <f t="shared" si="18"/>
        <v>0</v>
      </c>
      <c r="L28" s="404">
        <f t="shared" si="18"/>
        <v>0</v>
      </c>
      <c r="M28" s="404">
        <f t="shared" si="18"/>
        <v>0</v>
      </c>
      <c r="N28" s="404">
        <f t="shared" si="18"/>
        <v>0</v>
      </c>
      <c r="O28" s="404">
        <f t="shared" si="18"/>
        <v>0</v>
      </c>
      <c r="P28" s="404">
        <f t="shared" si="18"/>
        <v>0</v>
      </c>
      <c r="Q28" s="404">
        <f t="shared" si="18"/>
        <v>0</v>
      </c>
      <c r="R28" s="404">
        <f t="shared" si="18"/>
        <v>0</v>
      </c>
      <c r="S28" s="404">
        <f t="shared" si="18"/>
        <v>0</v>
      </c>
      <c r="T28" s="404">
        <f t="shared" si="18"/>
        <v>0</v>
      </c>
      <c r="U28" s="404">
        <f t="shared" si="18"/>
        <v>0</v>
      </c>
    </row>
    <row r="29" spans="2:21" s="265" customFormat="1" ht="29.25" customHeight="1" x14ac:dyDescent="0.2">
      <c r="B29" s="733" t="s">
        <v>335</v>
      </c>
      <c r="C29" s="734"/>
      <c r="D29" s="404">
        <f>ROUND(SUM(D20,D28),2)</f>
        <v>0</v>
      </c>
      <c r="E29" s="404">
        <f t="shared" ref="E29:U29" si="19">ROUND(SUM(E20,E28),2)</f>
        <v>0</v>
      </c>
      <c r="F29" s="404">
        <f t="shared" si="19"/>
        <v>0</v>
      </c>
      <c r="G29" s="404">
        <f t="shared" si="19"/>
        <v>0</v>
      </c>
      <c r="H29" s="404">
        <f t="shared" si="19"/>
        <v>0</v>
      </c>
      <c r="I29" s="404">
        <f t="shared" si="19"/>
        <v>0</v>
      </c>
      <c r="J29" s="404">
        <f t="shared" si="19"/>
        <v>0</v>
      </c>
      <c r="K29" s="404">
        <f t="shared" si="19"/>
        <v>0</v>
      </c>
      <c r="L29" s="404">
        <f t="shared" si="19"/>
        <v>0</v>
      </c>
      <c r="M29" s="404">
        <f t="shared" si="19"/>
        <v>0</v>
      </c>
      <c r="N29" s="404">
        <f t="shared" si="19"/>
        <v>0</v>
      </c>
      <c r="O29" s="404">
        <f t="shared" si="19"/>
        <v>0</v>
      </c>
      <c r="P29" s="404">
        <f t="shared" si="19"/>
        <v>0</v>
      </c>
      <c r="Q29" s="404">
        <f t="shared" si="19"/>
        <v>0</v>
      </c>
      <c r="R29" s="404">
        <f t="shared" si="19"/>
        <v>0</v>
      </c>
      <c r="S29" s="404">
        <f t="shared" si="19"/>
        <v>0</v>
      </c>
      <c r="T29" s="404">
        <f t="shared" si="19"/>
        <v>0</v>
      </c>
      <c r="U29" s="404">
        <f t="shared" si="19"/>
        <v>0</v>
      </c>
    </row>
    <row r="30" spans="2:21" s="265" customFormat="1" ht="29.25" customHeight="1" x14ac:dyDescent="0.2">
      <c r="B30" s="733" t="s">
        <v>334</v>
      </c>
      <c r="C30" s="734"/>
      <c r="D30" s="404">
        <f>ROUND(0.15*D20,2)</f>
        <v>0</v>
      </c>
      <c r="E30" s="404">
        <f t="shared" ref="E30:U30" si="20">ROUND(0.15*E20,2)</f>
        <v>0</v>
      </c>
      <c r="F30" s="404">
        <f t="shared" si="20"/>
        <v>0</v>
      </c>
      <c r="G30" s="404">
        <f t="shared" si="20"/>
        <v>0</v>
      </c>
      <c r="H30" s="404">
        <f t="shared" si="20"/>
        <v>0</v>
      </c>
      <c r="I30" s="404">
        <f t="shared" si="20"/>
        <v>0</v>
      </c>
      <c r="J30" s="404">
        <f t="shared" si="20"/>
        <v>0</v>
      </c>
      <c r="K30" s="404">
        <f t="shared" si="20"/>
        <v>0</v>
      </c>
      <c r="L30" s="404">
        <f t="shared" si="20"/>
        <v>0</v>
      </c>
      <c r="M30" s="404">
        <f t="shared" si="20"/>
        <v>0</v>
      </c>
      <c r="N30" s="404">
        <f t="shared" si="20"/>
        <v>0</v>
      </c>
      <c r="O30" s="404">
        <f t="shared" si="20"/>
        <v>0</v>
      </c>
      <c r="P30" s="404">
        <f t="shared" si="20"/>
        <v>0</v>
      </c>
      <c r="Q30" s="404">
        <f t="shared" si="20"/>
        <v>0</v>
      </c>
      <c r="R30" s="404">
        <f t="shared" si="20"/>
        <v>0</v>
      </c>
      <c r="S30" s="404">
        <f t="shared" si="20"/>
        <v>0</v>
      </c>
      <c r="T30" s="404">
        <f t="shared" si="20"/>
        <v>0</v>
      </c>
      <c r="U30" s="404">
        <f t="shared" si="20"/>
        <v>0</v>
      </c>
    </row>
    <row r="31" spans="2:21" s="265" customFormat="1" ht="29.25" customHeight="1" x14ac:dyDescent="0.2">
      <c r="B31" s="772" t="s">
        <v>332</v>
      </c>
      <c r="C31" s="773"/>
      <c r="D31" s="422">
        <f>ROUND(SUM(D29:D30),2)</f>
        <v>0</v>
      </c>
      <c r="E31" s="422">
        <f t="shared" ref="E31:U31" si="21">ROUND(SUM(E29:E30),2)</f>
        <v>0</v>
      </c>
      <c r="F31" s="422">
        <f t="shared" si="21"/>
        <v>0</v>
      </c>
      <c r="G31" s="422">
        <f t="shared" si="21"/>
        <v>0</v>
      </c>
      <c r="H31" s="422">
        <f t="shared" si="21"/>
        <v>0</v>
      </c>
      <c r="I31" s="422">
        <f t="shared" si="21"/>
        <v>0</v>
      </c>
      <c r="J31" s="422">
        <f t="shared" si="21"/>
        <v>0</v>
      </c>
      <c r="K31" s="422">
        <f t="shared" si="21"/>
        <v>0</v>
      </c>
      <c r="L31" s="422">
        <f t="shared" si="21"/>
        <v>0</v>
      </c>
      <c r="M31" s="422">
        <f t="shared" si="21"/>
        <v>0</v>
      </c>
      <c r="N31" s="422">
        <f t="shared" si="21"/>
        <v>0</v>
      </c>
      <c r="O31" s="422">
        <f t="shared" si="21"/>
        <v>0</v>
      </c>
      <c r="P31" s="422">
        <f t="shared" si="21"/>
        <v>0</v>
      </c>
      <c r="Q31" s="422">
        <f t="shared" si="21"/>
        <v>0</v>
      </c>
      <c r="R31" s="422">
        <f t="shared" si="21"/>
        <v>0</v>
      </c>
      <c r="S31" s="422">
        <f t="shared" si="21"/>
        <v>0</v>
      </c>
      <c r="T31" s="422">
        <f t="shared" si="21"/>
        <v>0</v>
      </c>
      <c r="U31" s="422">
        <f t="shared" si="21"/>
        <v>0</v>
      </c>
    </row>
    <row r="32" spans="2:21" s="265" customFormat="1" ht="29.25" customHeight="1" x14ac:dyDescent="0.2">
      <c r="B32" s="733" t="s">
        <v>511</v>
      </c>
      <c r="C32" s="734"/>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72" t="s">
        <v>333</v>
      </c>
      <c r="C33" s="773"/>
      <c r="D33" s="422">
        <f>ROUND(SUM(D31:D32),2)</f>
        <v>0</v>
      </c>
      <c r="E33" s="422">
        <f t="shared" ref="E33:U33" si="22">ROUND(SUM(E31:E32),2)</f>
        <v>0</v>
      </c>
      <c r="F33" s="422">
        <f t="shared" si="22"/>
        <v>0</v>
      </c>
      <c r="G33" s="422">
        <f t="shared" si="22"/>
        <v>0</v>
      </c>
      <c r="H33" s="422">
        <f t="shared" si="22"/>
        <v>0</v>
      </c>
      <c r="I33" s="422">
        <f t="shared" si="22"/>
        <v>0</v>
      </c>
      <c r="J33" s="422">
        <f t="shared" si="22"/>
        <v>0</v>
      </c>
      <c r="K33" s="422">
        <f t="shared" si="22"/>
        <v>0</v>
      </c>
      <c r="L33" s="422">
        <f t="shared" si="22"/>
        <v>0</v>
      </c>
      <c r="M33" s="422">
        <f t="shared" si="22"/>
        <v>0</v>
      </c>
      <c r="N33" s="422">
        <f t="shared" si="22"/>
        <v>0</v>
      </c>
      <c r="O33" s="422">
        <f t="shared" si="22"/>
        <v>0</v>
      </c>
      <c r="P33" s="422">
        <f t="shared" si="22"/>
        <v>0</v>
      </c>
      <c r="Q33" s="422">
        <f t="shared" si="22"/>
        <v>0</v>
      </c>
      <c r="R33" s="422">
        <f t="shared" si="22"/>
        <v>0</v>
      </c>
      <c r="S33" s="422">
        <f t="shared" si="22"/>
        <v>0</v>
      </c>
      <c r="T33" s="422">
        <f t="shared" si="22"/>
        <v>0</v>
      </c>
      <c r="U33" s="422">
        <f t="shared" si="22"/>
        <v>0</v>
      </c>
    </row>
    <row r="34" spans="2:21" s="265" customFormat="1" ht="29.25" customHeight="1" x14ac:dyDescent="0.2">
      <c r="B34" s="815" t="s">
        <v>331</v>
      </c>
      <c r="C34" s="816"/>
      <c r="D34" s="406">
        <f>ROUND(SUM(E34:F34),2)</f>
        <v>0</v>
      </c>
      <c r="E34" s="406">
        <f>ROUND(SUM(G34,J34,M34,P34,S34),2)</f>
        <v>0</v>
      </c>
      <c r="F34" s="428">
        <f>ROUND(SUM(H34,K34,N34,Q34,T34),2)</f>
        <v>0</v>
      </c>
      <c r="G34" s="287"/>
      <c r="H34" s="287"/>
      <c r="I34" s="406">
        <f>ROUND(SUM(G34:H34),2)</f>
        <v>0</v>
      </c>
      <c r="J34" s="287"/>
      <c r="K34" s="287"/>
      <c r="L34" s="406">
        <f>ROUND(SUM(J34:K34),2)</f>
        <v>0</v>
      </c>
      <c r="M34" s="287"/>
      <c r="N34" s="287"/>
      <c r="O34" s="406">
        <f>ROUND(SUM(M34:N34),2)</f>
        <v>0</v>
      </c>
      <c r="P34" s="287"/>
      <c r="Q34" s="287"/>
      <c r="R34" s="406">
        <f>ROUND(SUM(P34:Q34),2)</f>
        <v>0</v>
      </c>
      <c r="S34" s="287"/>
      <c r="T34" s="287"/>
      <c r="U34" s="406">
        <f>ROUND(SUM(S34:T34),2)</f>
        <v>0</v>
      </c>
    </row>
    <row r="35" spans="2:21" s="290" customFormat="1" ht="29.25" customHeight="1" x14ac:dyDescent="0.2">
      <c r="B35" s="727" t="s">
        <v>596</v>
      </c>
      <c r="C35" s="758"/>
      <c r="D35" s="728"/>
      <c r="E35" s="407">
        <f>ROUND(IFERROR(E$33/$D$33,0),2)</f>
        <v>0</v>
      </c>
      <c r="F35" s="407">
        <f>ROUND(IFERROR(F$33/$D$33,0),2)</f>
        <v>0</v>
      </c>
      <c r="G35" s="264"/>
      <c r="H35" s="272"/>
      <c r="I35" s="407">
        <f>ROUND(IFERROR(I$33/$D$33,0),2)</f>
        <v>0</v>
      </c>
      <c r="J35" s="264"/>
      <c r="K35" s="272"/>
      <c r="L35" s="407">
        <f>ROUND(IFERROR(L$33/$D$33,0),2)</f>
        <v>0</v>
      </c>
      <c r="M35" s="264"/>
      <c r="N35" s="272"/>
      <c r="O35" s="407">
        <f>ROUND(IFERROR(O$33/$D$33,0),2)</f>
        <v>0</v>
      </c>
      <c r="P35" s="264"/>
      <c r="Q35" s="272"/>
      <c r="R35" s="407">
        <f>ROUND(IFERROR(R$33/$D$33,0),2)</f>
        <v>0</v>
      </c>
      <c r="S35" s="264"/>
      <c r="T35" s="272"/>
      <c r="U35" s="407">
        <f>ROUND(IFERROR(U$33/$D$33,0),2)</f>
        <v>0</v>
      </c>
    </row>
    <row r="36" spans="2:21" s="265" customFormat="1" ht="57" customHeight="1" x14ac:dyDescent="0.2">
      <c r="B36" s="840" t="s">
        <v>700</v>
      </c>
      <c r="C36" s="840"/>
      <c r="D36" s="840"/>
      <c r="E36" s="840"/>
      <c r="F36" s="840"/>
      <c r="G36" s="264"/>
      <c r="H36" s="264"/>
      <c r="I36" s="264"/>
      <c r="J36" s="264"/>
      <c r="K36" s="264"/>
      <c r="L36" s="264"/>
      <c r="M36" s="264"/>
      <c r="N36" s="264"/>
      <c r="O36" s="264"/>
      <c r="P36" s="264"/>
      <c r="Q36" s="264"/>
      <c r="R36" s="264"/>
      <c r="S36" s="264"/>
      <c r="T36" s="264"/>
      <c r="U36" s="264"/>
    </row>
    <row r="37" spans="2:21" s="265" customFormat="1" ht="12" customHeight="1" x14ac:dyDescent="0.2">
      <c r="B37" s="269"/>
      <c r="C37" s="269"/>
      <c r="D37" s="269"/>
      <c r="E37" s="269"/>
      <c r="F37" s="269"/>
      <c r="G37" s="264"/>
      <c r="H37" s="272"/>
      <c r="I37" s="272"/>
      <c r="J37" s="272"/>
      <c r="K37" s="272"/>
      <c r="L37" s="272"/>
      <c r="M37" s="272"/>
      <c r="N37" s="272"/>
      <c r="O37" s="272"/>
      <c r="P37" s="272"/>
      <c r="Q37" s="272"/>
      <c r="R37" s="272"/>
      <c r="S37" s="272"/>
      <c r="T37" s="272"/>
      <c r="U37" s="272"/>
    </row>
    <row r="38" spans="2:21" s="265" customFormat="1" ht="25.5" customHeight="1" x14ac:dyDescent="0.2">
      <c r="B38" s="735" t="s">
        <v>330</v>
      </c>
      <c r="C38" s="736"/>
      <c r="D38" s="736"/>
      <c r="E38" s="736"/>
      <c r="F38" s="736"/>
      <c r="G38" s="806"/>
      <c r="H38" s="272"/>
      <c r="I38" s="272"/>
      <c r="J38" s="272"/>
      <c r="K38" s="272"/>
      <c r="L38" s="272"/>
      <c r="M38" s="272"/>
      <c r="N38" s="272"/>
      <c r="O38" s="272"/>
      <c r="P38" s="272"/>
      <c r="Q38" s="272"/>
      <c r="R38" s="272"/>
      <c r="S38" s="272"/>
      <c r="T38" s="272"/>
      <c r="U38" s="272"/>
    </row>
    <row r="39" spans="2:21" s="265" customFormat="1" ht="43.5" customHeight="1" x14ac:dyDescent="0.2">
      <c r="B39" s="783" t="s">
        <v>329</v>
      </c>
      <c r="C39" s="784"/>
      <c r="D39" s="369" t="s">
        <v>328</v>
      </c>
      <c r="E39" s="369" t="s">
        <v>327</v>
      </c>
      <c r="F39" s="373" t="s">
        <v>642</v>
      </c>
      <c r="G39" s="373" t="s">
        <v>438</v>
      </c>
      <c r="H39" s="272"/>
      <c r="I39" s="272"/>
      <c r="J39" s="272"/>
      <c r="K39" s="272"/>
      <c r="L39" s="272"/>
      <c r="M39" s="272"/>
      <c r="N39" s="272"/>
      <c r="O39" s="272"/>
      <c r="P39" s="272"/>
      <c r="Q39" s="272"/>
      <c r="R39" s="272"/>
      <c r="S39" s="272"/>
      <c r="T39" s="272"/>
      <c r="U39" s="272"/>
    </row>
    <row r="40" spans="2:21" s="265" customFormat="1" ht="31.5" customHeight="1" x14ac:dyDescent="0.2">
      <c r="B40" s="733" t="s">
        <v>474</v>
      </c>
      <c r="C40" s="734"/>
      <c r="D40" s="809" t="s">
        <v>502</v>
      </c>
      <c r="E40" s="810" t="s">
        <v>319</v>
      </c>
      <c r="F40" s="409" t="s">
        <v>472</v>
      </c>
      <c r="G40" s="279">
        <f>$D15</f>
        <v>0</v>
      </c>
      <c r="H40" s="272"/>
      <c r="I40" s="272"/>
      <c r="J40" s="272"/>
      <c r="K40" s="272"/>
      <c r="L40" s="272"/>
      <c r="M40" s="272"/>
      <c r="N40" s="272"/>
      <c r="O40" s="272"/>
      <c r="P40" s="272"/>
      <c r="Q40" s="272"/>
      <c r="R40" s="272"/>
      <c r="S40" s="272"/>
      <c r="T40" s="272"/>
      <c r="U40" s="272"/>
    </row>
    <row r="41" spans="2:21" s="265" customFormat="1" ht="31.5" customHeight="1" x14ac:dyDescent="0.2">
      <c r="B41" s="733" t="s">
        <v>750</v>
      </c>
      <c r="C41" s="734"/>
      <c r="D41" s="809" t="s">
        <v>502</v>
      </c>
      <c r="E41" s="810" t="s">
        <v>319</v>
      </c>
      <c r="F41" s="409" t="s">
        <v>751</v>
      </c>
      <c r="G41" s="279">
        <f>$D16</f>
        <v>0</v>
      </c>
      <c r="H41" s="272"/>
      <c r="I41" s="272"/>
      <c r="J41" s="272"/>
      <c r="K41" s="272"/>
      <c r="L41" s="272"/>
      <c r="M41" s="272"/>
      <c r="N41" s="272"/>
      <c r="O41" s="272"/>
      <c r="P41" s="272"/>
      <c r="Q41" s="272"/>
      <c r="R41" s="272"/>
      <c r="S41" s="272"/>
      <c r="T41" s="272"/>
      <c r="U41" s="272"/>
    </row>
    <row r="42" spans="2:21" s="265" customFormat="1" ht="34.5" customHeight="1" x14ac:dyDescent="0.2">
      <c r="B42" s="733" t="s">
        <v>521</v>
      </c>
      <c r="C42" s="734"/>
      <c r="D42" s="809" t="s">
        <v>650</v>
      </c>
      <c r="E42" s="810" t="s">
        <v>319</v>
      </c>
      <c r="F42" s="410">
        <f>ROUND(0.2*D29,2)</f>
        <v>0</v>
      </c>
      <c r="G42" s="278">
        <f>$D19</f>
        <v>0</v>
      </c>
      <c r="H42" s="272"/>
      <c r="I42" s="272"/>
      <c r="J42" s="272"/>
      <c r="K42" s="272"/>
      <c r="L42" s="272"/>
      <c r="M42" s="272"/>
      <c r="N42" s="272"/>
      <c r="O42" s="272"/>
      <c r="P42" s="272"/>
      <c r="Q42" s="272"/>
      <c r="R42" s="272"/>
      <c r="S42" s="272"/>
      <c r="T42" s="272"/>
      <c r="U42" s="272"/>
    </row>
    <row r="43" spans="2:21" s="265" customFormat="1" ht="34.5" customHeight="1" x14ac:dyDescent="0.2">
      <c r="B43" s="733" t="s">
        <v>736</v>
      </c>
      <c r="C43" s="734"/>
      <c r="D43" s="809" t="s">
        <v>737</v>
      </c>
      <c r="E43" s="810" t="s">
        <v>319</v>
      </c>
      <c r="F43" s="410">
        <f>ROUND(0.4*D29,2)</f>
        <v>0</v>
      </c>
      <c r="G43" s="278">
        <f>$D21</f>
        <v>0</v>
      </c>
      <c r="H43" s="272"/>
      <c r="I43" s="272"/>
      <c r="J43" s="272"/>
      <c r="K43" s="272"/>
      <c r="L43" s="272"/>
      <c r="M43" s="272"/>
      <c r="N43" s="272"/>
      <c r="O43" s="272"/>
      <c r="P43" s="272"/>
      <c r="Q43" s="272"/>
      <c r="R43" s="272"/>
      <c r="S43" s="272"/>
      <c r="T43" s="272"/>
      <c r="U43" s="272"/>
    </row>
    <row r="44" spans="2:21" s="265" customFormat="1" ht="31.5" customHeight="1" x14ac:dyDescent="0.2">
      <c r="B44" s="733" t="s">
        <v>326</v>
      </c>
      <c r="C44" s="734"/>
      <c r="D44" s="809" t="s">
        <v>748</v>
      </c>
      <c r="E44" s="810" t="s">
        <v>319</v>
      </c>
      <c r="F44" s="410">
        <v>5000</v>
      </c>
      <c r="G44" s="278">
        <f>$D22</f>
        <v>0</v>
      </c>
      <c r="H44" s="272"/>
      <c r="I44" s="272"/>
      <c r="J44" s="272"/>
      <c r="K44" s="272"/>
      <c r="L44" s="272"/>
      <c r="M44" s="272"/>
      <c r="N44" s="272"/>
      <c r="O44" s="272"/>
      <c r="P44" s="272"/>
      <c r="Q44" s="272"/>
      <c r="R44" s="272"/>
      <c r="S44" s="272"/>
      <c r="T44" s="272"/>
      <c r="U44" s="272"/>
    </row>
    <row r="45" spans="2:21" s="265" customFormat="1" ht="29.25" customHeight="1" x14ac:dyDescent="0.2">
      <c r="B45" s="733" t="s">
        <v>1011</v>
      </c>
      <c r="C45" s="734"/>
      <c r="D45" s="484" t="s">
        <v>324</v>
      </c>
      <c r="E45" s="270"/>
      <c r="F45" s="410">
        <f>ROUND(40*$E$45,2)</f>
        <v>0</v>
      </c>
      <c r="G45" s="278">
        <f>$D23</f>
        <v>0</v>
      </c>
      <c r="H45" s="272"/>
      <c r="I45" s="272"/>
      <c r="J45" s="272"/>
      <c r="K45" s="272"/>
      <c r="L45" s="272"/>
      <c r="M45" s="272"/>
      <c r="N45" s="272"/>
      <c r="O45" s="272"/>
      <c r="P45" s="272"/>
      <c r="Q45" s="272"/>
      <c r="R45" s="272"/>
      <c r="S45" s="272"/>
      <c r="T45" s="272"/>
      <c r="U45" s="272"/>
    </row>
    <row r="46" spans="2:21" s="265" customFormat="1" ht="29.25" customHeight="1" x14ac:dyDescent="0.2">
      <c r="B46" s="733" t="s">
        <v>368</v>
      </c>
      <c r="C46" s="734"/>
      <c r="D46" s="809" t="s">
        <v>745</v>
      </c>
      <c r="E46" s="810" t="s">
        <v>319</v>
      </c>
      <c r="F46" s="410">
        <v>1000</v>
      </c>
      <c r="G46" s="278">
        <f>$D24</f>
        <v>0</v>
      </c>
      <c r="H46" s="272"/>
      <c r="I46" s="272"/>
      <c r="J46" s="272"/>
      <c r="K46" s="272"/>
      <c r="L46" s="272"/>
      <c r="M46" s="272"/>
      <c r="N46" s="272"/>
      <c r="O46" s="272"/>
      <c r="P46" s="272"/>
      <c r="Q46" s="272"/>
      <c r="R46" s="272"/>
      <c r="S46" s="272"/>
      <c r="T46" s="272"/>
      <c r="U46" s="272"/>
    </row>
    <row r="47" spans="2:21" s="294" customFormat="1" ht="28.5" customHeight="1" x14ac:dyDescent="0.2">
      <c r="B47" s="733" t="s">
        <v>599</v>
      </c>
      <c r="C47" s="734"/>
      <c r="D47" s="809" t="s">
        <v>605</v>
      </c>
      <c r="E47" s="810" t="s">
        <v>319</v>
      </c>
      <c r="F47" s="410">
        <v>1500</v>
      </c>
      <c r="G47" s="278">
        <f>$D27</f>
        <v>0</v>
      </c>
      <c r="H47" s="292"/>
      <c r="I47" s="292"/>
      <c r="J47" s="292"/>
      <c r="K47" s="292"/>
      <c r="L47" s="292"/>
      <c r="M47" s="292"/>
      <c r="N47" s="293"/>
      <c r="O47" s="292"/>
      <c r="P47" s="292"/>
      <c r="Q47" s="292"/>
      <c r="R47" s="292"/>
      <c r="S47" s="292"/>
      <c r="T47" s="292"/>
      <c r="U47" s="292"/>
    </row>
    <row r="48" spans="2:21" s="265" customFormat="1" ht="29.25" customHeight="1" x14ac:dyDescent="0.2">
      <c r="B48" s="813" t="s">
        <v>644</v>
      </c>
      <c r="C48" s="831"/>
      <c r="D48" s="809" t="s">
        <v>645</v>
      </c>
      <c r="E48" s="832"/>
      <c r="F48" s="409">
        <f>ROUND(0.01*D31,2)</f>
        <v>0</v>
      </c>
      <c r="G48" s="277">
        <f>$D25</f>
        <v>0</v>
      </c>
      <c r="H48" s="272"/>
      <c r="I48" s="272"/>
      <c r="J48" s="272"/>
      <c r="K48" s="272"/>
      <c r="L48" s="272"/>
      <c r="M48" s="272"/>
      <c r="N48" s="272"/>
      <c r="O48" s="272"/>
      <c r="P48" s="272"/>
      <c r="Q48" s="272"/>
      <c r="R48" s="272"/>
      <c r="S48" s="272"/>
      <c r="T48" s="272"/>
      <c r="U48" s="272"/>
    </row>
    <row r="49" spans="2:21" s="265" customFormat="1" ht="30.75" customHeight="1" x14ac:dyDescent="0.2">
      <c r="B49" s="733" t="s">
        <v>322</v>
      </c>
      <c r="C49" s="734"/>
      <c r="D49" s="809" t="s">
        <v>641</v>
      </c>
      <c r="E49" s="810" t="s">
        <v>319</v>
      </c>
      <c r="F49" s="410">
        <f>ROUND(0.15*D20,2)</f>
        <v>0</v>
      </c>
      <c r="G49" s="277">
        <f>$D30</f>
        <v>0</v>
      </c>
      <c r="H49" s="272"/>
      <c r="I49" s="272"/>
      <c r="J49" s="272"/>
      <c r="K49" s="272"/>
      <c r="L49" s="272"/>
      <c r="M49" s="272"/>
      <c r="N49" s="272"/>
      <c r="O49" s="272"/>
      <c r="P49" s="272"/>
      <c r="Q49" s="272"/>
      <c r="R49" s="272"/>
      <c r="S49" s="272"/>
      <c r="T49" s="272"/>
      <c r="U49" s="272"/>
    </row>
    <row r="50" spans="2:21" ht="19.5" customHeight="1" x14ac:dyDescent="0.2">
      <c r="B50" s="824" t="s">
        <v>321</v>
      </c>
      <c r="C50" s="825"/>
      <c r="D50" s="825"/>
      <c r="E50" s="825"/>
      <c r="F50" s="825"/>
      <c r="G50" s="826"/>
      <c r="H50" s="272"/>
      <c r="I50" s="272"/>
      <c r="J50" s="272"/>
      <c r="K50" s="272"/>
      <c r="L50" s="272"/>
      <c r="M50" s="272"/>
      <c r="N50" s="272"/>
      <c r="O50" s="272"/>
      <c r="P50" s="272"/>
      <c r="Q50" s="272"/>
      <c r="R50" s="272"/>
      <c r="S50" s="272"/>
      <c r="T50" s="272"/>
      <c r="U50" s="272"/>
    </row>
    <row r="51" spans="2:21" ht="29.25" customHeight="1" x14ac:dyDescent="0.2">
      <c r="B51" s="733" t="s">
        <v>706</v>
      </c>
      <c r="C51" s="734"/>
      <c r="D51" s="829" t="s">
        <v>746</v>
      </c>
      <c r="E51" s="830"/>
      <c r="F51" s="411">
        <v>500000</v>
      </c>
      <c r="G51" s="280">
        <f>$D31</f>
        <v>0</v>
      </c>
      <c r="H51" s="272"/>
      <c r="I51" s="272"/>
      <c r="J51" s="272"/>
      <c r="K51" s="272"/>
      <c r="L51" s="272"/>
      <c r="M51" s="272"/>
      <c r="N51" s="272"/>
      <c r="O51" s="272"/>
      <c r="P51" s="272"/>
      <c r="Q51" s="272"/>
      <c r="R51" s="272"/>
      <c r="S51" s="272"/>
      <c r="T51" s="272"/>
      <c r="U51" s="272"/>
    </row>
    <row r="52" spans="2:21" ht="31.5" customHeight="1" x14ac:dyDescent="0.2">
      <c r="B52" s="733" t="s">
        <v>523</v>
      </c>
      <c r="C52" s="734"/>
      <c r="D52" s="809" t="s">
        <v>752</v>
      </c>
      <c r="E52" s="810" t="s">
        <v>319</v>
      </c>
      <c r="F52" s="410">
        <f>ROUND(0.6*D33,2)</f>
        <v>0</v>
      </c>
      <c r="G52" s="278">
        <f>$D34</f>
        <v>0</v>
      </c>
      <c r="H52" s="272"/>
      <c r="I52" s="272"/>
      <c r="J52" s="272"/>
      <c r="K52" s="272"/>
      <c r="L52" s="272"/>
      <c r="M52" s="272"/>
      <c r="N52" s="272"/>
      <c r="O52" s="272"/>
      <c r="P52" s="272"/>
      <c r="Q52" s="272"/>
      <c r="R52" s="272"/>
      <c r="S52" s="272"/>
      <c r="T52" s="272"/>
      <c r="U52" s="272"/>
    </row>
    <row r="53" spans="2:21" ht="13.5" customHeight="1" x14ac:dyDescent="0.2">
      <c r="B53" s="272"/>
      <c r="C53" s="272"/>
      <c r="D53" s="272"/>
      <c r="E53" s="272"/>
      <c r="F53" s="272"/>
      <c r="G53" s="272"/>
      <c r="H53" s="272"/>
      <c r="I53" s="272"/>
      <c r="J53" s="272"/>
      <c r="K53" s="272"/>
      <c r="L53" s="272"/>
      <c r="M53" s="272"/>
      <c r="N53" s="272"/>
      <c r="O53" s="272"/>
      <c r="P53" s="272"/>
      <c r="Q53" s="272"/>
      <c r="R53" s="272"/>
      <c r="S53" s="272"/>
      <c r="T53" s="272"/>
      <c r="U53" s="272"/>
    </row>
    <row r="54" spans="2:21" ht="18.75" customHeight="1" x14ac:dyDescent="0.2">
      <c r="B54" s="835" t="s">
        <v>698</v>
      </c>
      <c r="C54" s="836"/>
      <c r="D54" s="837"/>
      <c r="E54" s="272"/>
      <c r="F54" s="272"/>
      <c r="G54" s="272"/>
      <c r="H54" s="272"/>
      <c r="I54" s="272"/>
      <c r="J54" s="272"/>
      <c r="K54" s="272"/>
      <c r="L54" s="272"/>
      <c r="M54" s="272"/>
      <c r="N54" s="272"/>
      <c r="O54" s="272"/>
      <c r="P54" s="272"/>
      <c r="Q54" s="272"/>
      <c r="R54" s="272"/>
      <c r="S54" s="272"/>
      <c r="T54" s="272"/>
      <c r="U54" s="272"/>
    </row>
    <row r="55" spans="2:21" ht="29.25" customHeight="1" x14ac:dyDescent="0.2">
      <c r="B55" s="430" t="s">
        <v>317</v>
      </c>
      <c r="C55" s="821" t="s">
        <v>437</v>
      </c>
      <c r="D55" s="822"/>
      <c r="E55" s="272"/>
      <c r="F55" s="272"/>
      <c r="G55" s="272"/>
      <c r="H55" s="272"/>
      <c r="I55" s="272"/>
      <c r="J55" s="272"/>
      <c r="K55" s="272"/>
      <c r="L55" s="272"/>
      <c r="M55" s="272"/>
      <c r="N55" s="272"/>
      <c r="O55" s="272"/>
      <c r="P55" s="272"/>
      <c r="Q55" s="272"/>
      <c r="R55" s="272"/>
      <c r="S55" s="272"/>
      <c r="T55" s="272"/>
      <c r="U55" s="272"/>
    </row>
    <row r="56" spans="2:21" ht="18.75" customHeight="1" x14ac:dyDescent="0.2">
      <c r="B56" s="838" t="s">
        <v>316</v>
      </c>
      <c r="C56" s="370" t="s">
        <v>315</v>
      </c>
      <c r="D56" s="370" t="s">
        <v>314</v>
      </c>
      <c r="E56" s="272"/>
      <c r="F56" s="272"/>
      <c r="G56" s="272"/>
      <c r="H56" s="272"/>
      <c r="I56" s="272"/>
      <c r="J56" s="272"/>
      <c r="K56" s="272"/>
      <c r="L56" s="272"/>
      <c r="M56" s="272"/>
      <c r="N56" s="272"/>
      <c r="O56" s="272"/>
      <c r="P56" s="272"/>
      <c r="Q56" s="272"/>
      <c r="R56" s="272"/>
      <c r="S56" s="272"/>
      <c r="T56" s="272"/>
      <c r="U56" s="272"/>
    </row>
    <row r="57" spans="2:21" ht="18.75" customHeight="1" x14ac:dyDescent="0.2">
      <c r="B57" s="839"/>
      <c r="C57" s="370" t="s">
        <v>313</v>
      </c>
      <c r="D57" s="370" t="s">
        <v>312</v>
      </c>
      <c r="E57" s="272"/>
      <c r="F57" s="272"/>
      <c r="G57" s="272"/>
      <c r="H57" s="272"/>
      <c r="I57" s="272"/>
      <c r="J57" s="272"/>
      <c r="K57" s="272"/>
      <c r="L57" s="272"/>
      <c r="M57" s="272"/>
      <c r="N57" s="272"/>
      <c r="O57" s="272"/>
      <c r="P57" s="272"/>
      <c r="Q57" s="272"/>
      <c r="R57" s="272"/>
      <c r="S57" s="272"/>
      <c r="T57" s="272"/>
      <c r="U57" s="272"/>
    </row>
    <row r="58" spans="2:21" ht="18.75" customHeight="1" x14ac:dyDescent="0.2">
      <c r="B58" s="503" t="s">
        <v>311</v>
      </c>
      <c r="C58" s="823" t="s">
        <v>310</v>
      </c>
      <c r="D58" s="823"/>
      <c r="E58" s="272"/>
      <c r="F58" s="272"/>
      <c r="G58" s="272"/>
      <c r="H58" s="272"/>
      <c r="I58" s="272"/>
      <c r="J58" s="272"/>
      <c r="K58" s="272"/>
      <c r="L58" s="272"/>
      <c r="M58" s="272"/>
      <c r="N58" s="272"/>
      <c r="O58" s="272"/>
      <c r="P58" s="272"/>
      <c r="Q58" s="272"/>
      <c r="R58" s="272"/>
      <c r="S58" s="272"/>
      <c r="T58" s="272"/>
      <c r="U58" s="272"/>
    </row>
    <row r="59" spans="2:21" ht="12.75" customHeight="1" x14ac:dyDescent="0.2">
      <c r="B59" s="273"/>
      <c r="C59" s="272"/>
      <c r="D59" s="272"/>
      <c r="E59" s="272"/>
      <c r="F59" s="272"/>
      <c r="G59" s="272"/>
      <c r="H59" s="272"/>
      <c r="I59" s="272"/>
      <c r="J59" s="272"/>
      <c r="K59" s="272"/>
      <c r="L59" s="272"/>
      <c r="M59" s="272"/>
      <c r="N59" s="272"/>
      <c r="O59" s="272"/>
      <c r="P59" s="272"/>
      <c r="Q59" s="272"/>
      <c r="R59" s="272"/>
      <c r="S59" s="272"/>
      <c r="T59" s="272"/>
      <c r="U59" s="272"/>
    </row>
    <row r="60" spans="2:21" s="274" customFormat="1" ht="40" customHeight="1" x14ac:dyDescent="0.2">
      <c r="B60" s="371" t="s">
        <v>611</v>
      </c>
      <c r="C60" s="795" t="s">
        <v>612</v>
      </c>
      <c r="D60" s="795"/>
      <c r="E60" s="795" t="s">
        <v>613</v>
      </c>
      <c r="F60" s="795"/>
      <c r="G60" s="14"/>
      <c r="H60" s="14"/>
      <c r="I60" s="14"/>
      <c r="J60" s="276"/>
      <c r="K60" s="276"/>
      <c r="L60" s="276"/>
      <c r="M60" s="276"/>
      <c r="N60" s="276"/>
      <c r="O60" s="293"/>
      <c r="P60" s="276"/>
      <c r="Q60" s="244"/>
      <c r="R60" s="244"/>
      <c r="S60" s="244"/>
      <c r="T60" s="244"/>
      <c r="U60" s="244"/>
    </row>
    <row r="61" spans="2:21" s="274" customFormat="1" ht="32.25" customHeight="1" x14ac:dyDescent="0.2">
      <c r="B61" s="372" t="s">
        <v>614</v>
      </c>
      <c r="C61" s="793" t="s">
        <v>615</v>
      </c>
      <c r="D61" s="793"/>
      <c r="E61" s="793" t="s">
        <v>616</v>
      </c>
      <c r="F61" s="793"/>
      <c r="G61" s="14"/>
      <c r="H61" s="14"/>
      <c r="I61" s="14"/>
      <c r="J61" s="276"/>
      <c r="K61" s="276"/>
      <c r="L61" s="276"/>
      <c r="M61" s="276"/>
      <c r="N61" s="276"/>
      <c r="O61" s="293"/>
      <c r="P61" s="276"/>
      <c r="Q61" s="230"/>
      <c r="R61" s="230"/>
      <c r="S61" s="230"/>
      <c r="T61" s="230"/>
      <c r="U61" s="230"/>
    </row>
    <row r="62" spans="2:21" s="274" customFormat="1" ht="27.75" customHeight="1" x14ac:dyDescent="0.2">
      <c r="B62" s="371" t="s">
        <v>617</v>
      </c>
      <c r="C62" s="793" t="s">
        <v>618</v>
      </c>
      <c r="D62" s="793"/>
      <c r="E62" s="793" t="s">
        <v>619</v>
      </c>
      <c r="F62" s="793"/>
      <c r="G62" s="14"/>
      <c r="H62" s="14"/>
      <c r="I62" s="14"/>
      <c r="J62" s="276"/>
      <c r="K62" s="276"/>
      <c r="L62" s="276"/>
      <c r="M62" s="276"/>
      <c r="N62" s="276"/>
      <c r="O62" s="293"/>
      <c r="P62" s="276"/>
      <c r="Q62" s="230"/>
      <c r="R62" s="230"/>
      <c r="S62" s="230"/>
      <c r="T62" s="230"/>
      <c r="U62" s="230"/>
    </row>
    <row r="63" spans="2:21" s="274" customFormat="1" ht="41.25" customHeight="1" x14ac:dyDescent="0.2">
      <c r="B63" s="371" t="s">
        <v>620</v>
      </c>
      <c r="C63" s="793" t="s">
        <v>621</v>
      </c>
      <c r="D63" s="793"/>
      <c r="E63" s="793" t="s">
        <v>622</v>
      </c>
      <c r="F63" s="793"/>
      <c r="G63" s="14"/>
      <c r="H63" s="14"/>
      <c r="I63" s="14"/>
      <c r="J63" s="276"/>
      <c r="K63" s="276"/>
      <c r="L63" s="276"/>
      <c r="M63" s="276"/>
      <c r="N63" s="276"/>
      <c r="O63" s="293"/>
      <c r="P63" s="276"/>
      <c r="Q63" s="230"/>
      <c r="R63" s="230"/>
      <c r="S63" s="230"/>
      <c r="T63" s="230"/>
      <c r="U63" s="230"/>
    </row>
    <row r="64" spans="2:21" s="274" customFormat="1" ht="46.5" customHeight="1" x14ac:dyDescent="0.2">
      <c r="B64" s="371" t="s">
        <v>623</v>
      </c>
      <c r="C64" s="793" t="s">
        <v>624</v>
      </c>
      <c r="D64" s="793"/>
      <c r="E64" s="793" t="s">
        <v>625</v>
      </c>
      <c r="F64" s="793"/>
      <c r="G64" s="14"/>
      <c r="H64" s="14"/>
      <c r="I64" s="14"/>
      <c r="J64" s="276"/>
      <c r="K64" s="276"/>
      <c r="L64" s="276"/>
      <c r="M64" s="276"/>
      <c r="N64" s="276"/>
      <c r="O64" s="293"/>
      <c r="P64" s="276"/>
      <c r="Q64" s="230"/>
      <c r="R64" s="230"/>
      <c r="S64" s="230"/>
      <c r="T64" s="230"/>
      <c r="U64" s="230"/>
    </row>
    <row r="65" spans="2:21" s="274" customFormat="1" ht="70.5" customHeight="1" x14ac:dyDescent="0.2">
      <c r="B65" s="371" t="s">
        <v>626</v>
      </c>
      <c r="C65" s="793" t="s">
        <v>627</v>
      </c>
      <c r="D65" s="793"/>
      <c r="E65" s="793" t="s">
        <v>628</v>
      </c>
      <c r="F65" s="793"/>
      <c r="G65" s="14"/>
      <c r="H65" s="14"/>
      <c r="I65" s="14"/>
      <c r="J65" s="276"/>
      <c r="K65" s="276"/>
      <c r="L65" s="276"/>
      <c r="M65" s="276"/>
      <c r="N65" s="276"/>
      <c r="O65" s="293"/>
      <c r="P65" s="276"/>
      <c r="Q65" s="230"/>
      <c r="R65" s="230"/>
      <c r="S65" s="230"/>
      <c r="T65" s="230"/>
      <c r="U65" s="230"/>
    </row>
    <row r="66" spans="2:21" s="274" customFormat="1" ht="12" customHeight="1" x14ac:dyDescent="0.2">
      <c r="B66" s="489"/>
      <c r="C66" s="489"/>
      <c r="D66" s="490"/>
      <c r="E66" s="490"/>
      <c r="F66" s="490"/>
      <c r="G66" s="230"/>
      <c r="H66" s="230"/>
      <c r="I66" s="230"/>
      <c r="J66" s="230"/>
      <c r="K66" s="230"/>
      <c r="L66" s="230"/>
      <c r="M66" s="230"/>
      <c r="N66" s="230"/>
      <c r="O66" s="230"/>
      <c r="P66" s="230"/>
      <c r="Q66" s="230"/>
      <c r="R66" s="230"/>
      <c r="S66" s="230"/>
      <c r="T66" s="230"/>
      <c r="U66" s="230"/>
    </row>
    <row r="67" spans="2:21" s="274" customFormat="1" ht="16.5" customHeight="1" x14ac:dyDescent="0.2">
      <c r="B67" s="794" t="s">
        <v>699</v>
      </c>
      <c r="C67" s="794"/>
      <c r="D67" s="794"/>
      <c r="E67" s="794"/>
      <c r="F67" s="794"/>
      <c r="G67" s="230"/>
      <c r="H67" s="230"/>
      <c r="I67" s="230"/>
      <c r="J67" s="230"/>
      <c r="K67" s="230"/>
      <c r="L67" s="230"/>
      <c r="M67" s="230"/>
      <c r="N67" s="230"/>
      <c r="O67" s="230"/>
      <c r="P67" s="230"/>
      <c r="Q67" s="230"/>
      <c r="R67" s="230"/>
      <c r="S67" s="230"/>
      <c r="T67" s="230"/>
      <c r="U67" s="230"/>
    </row>
    <row r="68" spans="2:21" s="274" customFormat="1" ht="32.25" customHeight="1" x14ac:dyDescent="0.2">
      <c r="B68" s="371" t="s">
        <v>611</v>
      </c>
      <c r="C68" s="795" t="s">
        <v>629</v>
      </c>
      <c r="D68" s="795"/>
      <c r="E68" s="795" t="s">
        <v>630</v>
      </c>
      <c r="F68" s="795"/>
      <c r="G68" s="230"/>
      <c r="H68" s="230"/>
      <c r="I68" s="230"/>
      <c r="J68" s="230"/>
      <c r="K68" s="230"/>
      <c r="L68" s="230"/>
      <c r="M68" s="230"/>
      <c r="N68" s="230"/>
      <c r="O68" s="230"/>
      <c r="P68" s="230"/>
      <c r="Q68" s="230"/>
      <c r="R68" s="230"/>
      <c r="S68" s="230"/>
      <c r="T68" s="230"/>
      <c r="U68" s="230"/>
    </row>
    <row r="69" spans="2:21" s="274" customFormat="1" ht="14" x14ac:dyDescent="0.2">
      <c r="B69" s="371" t="s">
        <v>631</v>
      </c>
      <c r="C69" s="792">
        <v>27.98</v>
      </c>
      <c r="D69" s="792"/>
      <c r="E69" s="792">
        <v>22.21</v>
      </c>
      <c r="F69" s="792"/>
      <c r="G69" s="276"/>
      <c r="H69" s="276"/>
      <c r="I69" s="14"/>
      <c r="J69" s="276"/>
      <c r="K69" s="276"/>
      <c r="L69" s="276"/>
      <c r="M69" s="276"/>
      <c r="N69" s="276"/>
      <c r="O69" s="293"/>
      <c r="P69" s="276"/>
      <c r="Q69" s="276"/>
      <c r="R69" s="276"/>
      <c r="S69" s="276"/>
      <c r="T69" s="276"/>
      <c r="U69" s="276"/>
    </row>
    <row r="70" spans="2:21" s="274" customFormat="1" ht="14" x14ac:dyDescent="0.2">
      <c r="B70" s="371" t="s">
        <v>632</v>
      </c>
      <c r="C70" s="792">
        <v>19.62</v>
      </c>
      <c r="D70" s="792"/>
      <c r="E70" s="792">
        <v>14.77</v>
      </c>
      <c r="F70" s="792"/>
      <c r="G70" s="276"/>
      <c r="H70" s="276"/>
      <c r="I70" s="14"/>
      <c r="J70" s="276"/>
      <c r="K70" s="276"/>
      <c r="L70" s="276"/>
      <c r="M70" s="276"/>
      <c r="N70" s="276"/>
      <c r="O70" s="293"/>
      <c r="P70" s="276"/>
      <c r="Q70" s="276"/>
      <c r="R70" s="276"/>
      <c r="S70" s="276"/>
      <c r="T70" s="276"/>
      <c r="U70" s="276"/>
    </row>
    <row r="71" spans="2:21" s="274" customFormat="1" ht="14" x14ac:dyDescent="0.2">
      <c r="B71" s="371" t="s">
        <v>633</v>
      </c>
      <c r="C71" s="792">
        <v>16</v>
      </c>
      <c r="D71" s="792"/>
      <c r="E71" s="792">
        <v>12.6</v>
      </c>
      <c r="F71" s="792"/>
      <c r="G71" s="276"/>
      <c r="H71" s="245"/>
      <c r="I71" s="14"/>
      <c r="J71" s="276"/>
      <c r="K71" s="276"/>
      <c r="L71" s="276"/>
      <c r="M71" s="276"/>
      <c r="N71" s="276"/>
      <c r="O71" s="293"/>
      <c r="P71" s="276"/>
      <c r="Q71" s="276"/>
      <c r="R71" s="276"/>
      <c r="S71" s="276"/>
      <c r="T71" s="276"/>
      <c r="U71" s="276"/>
    </row>
    <row r="72" spans="2:21" s="274" customFormat="1" ht="14" x14ac:dyDescent="0.2">
      <c r="B72" s="371" t="s">
        <v>634</v>
      </c>
      <c r="C72" s="792">
        <v>15.73</v>
      </c>
      <c r="D72" s="792"/>
      <c r="E72" s="792">
        <v>12.06</v>
      </c>
      <c r="F72" s="792"/>
      <c r="G72" s="276"/>
      <c r="H72" s="245"/>
      <c r="I72" s="14"/>
      <c r="J72" s="276"/>
      <c r="K72" s="276"/>
      <c r="L72" s="276"/>
      <c r="M72" s="276"/>
      <c r="N72" s="276"/>
      <c r="O72" s="293"/>
      <c r="P72" s="276"/>
      <c r="Q72" s="276"/>
      <c r="R72" s="276"/>
      <c r="S72" s="276"/>
      <c r="T72" s="276"/>
      <c r="U72" s="276"/>
    </row>
    <row r="73" spans="2:21" s="274" customFormat="1" ht="14" x14ac:dyDescent="0.2">
      <c r="B73" s="371" t="s">
        <v>635</v>
      </c>
      <c r="C73" s="792">
        <v>12.47</v>
      </c>
      <c r="D73" s="792"/>
      <c r="E73" s="792">
        <v>9.51</v>
      </c>
      <c r="F73" s="792"/>
      <c r="G73" s="276"/>
      <c r="H73" s="245"/>
      <c r="I73" s="14"/>
      <c r="J73" s="276"/>
      <c r="K73" s="276"/>
      <c r="L73" s="276"/>
      <c r="M73" s="276"/>
      <c r="N73" s="276"/>
      <c r="O73" s="293"/>
      <c r="P73" s="276"/>
      <c r="Q73" s="276"/>
      <c r="R73" s="276"/>
      <c r="S73" s="276"/>
      <c r="T73" s="276"/>
      <c r="U73" s="276"/>
    </row>
    <row r="74" spans="2:21" s="274" customFormat="1" ht="25.25" customHeight="1" x14ac:dyDescent="0.2">
      <c r="B74" s="790" t="s">
        <v>636</v>
      </c>
      <c r="C74" s="790"/>
      <c r="D74" s="790"/>
      <c r="E74" s="790"/>
      <c r="F74" s="790"/>
      <c r="G74" s="276"/>
      <c r="H74" s="245"/>
      <c r="I74" s="14"/>
      <c r="J74" s="14"/>
      <c r="K74" s="276"/>
      <c r="L74" s="276"/>
      <c r="M74" s="276"/>
      <c r="N74" s="276"/>
      <c r="O74" s="293"/>
      <c r="P74" s="276"/>
      <c r="Q74" s="276"/>
      <c r="R74" s="276"/>
      <c r="S74" s="276"/>
      <c r="T74" s="276"/>
      <c r="U74" s="276"/>
    </row>
    <row r="75" spans="2:21" s="274" customFormat="1" ht="38.25" customHeight="1" x14ac:dyDescent="0.2">
      <c r="B75" s="791" t="s">
        <v>637</v>
      </c>
      <c r="C75" s="791"/>
      <c r="D75" s="791"/>
      <c r="E75" s="791"/>
      <c r="F75" s="791"/>
      <c r="G75" s="14"/>
      <c r="H75" s="245"/>
      <c r="I75" s="14"/>
      <c r="J75" s="14"/>
      <c r="K75" s="276"/>
      <c r="L75" s="276"/>
      <c r="M75" s="276"/>
      <c r="N75" s="276"/>
      <c r="O75" s="293"/>
      <c r="P75" s="276"/>
      <c r="Q75" s="276"/>
      <c r="R75" s="276"/>
      <c r="S75" s="276"/>
      <c r="T75" s="276"/>
      <c r="U75" s="276"/>
    </row>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hidden="1"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customHeight="1" x14ac:dyDescent="0.2"/>
    <row r="184" ht="25.25" hidden="1" customHeight="1" x14ac:dyDescent="0.2"/>
    <row r="185" ht="25.25" hidden="1" customHeight="1" x14ac:dyDescent="0.2"/>
    <row r="186" ht="25.25" hidden="1" customHeight="1" x14ac:dyDescent="0.2"/>
    <row r="187" ht="25.25" hidden="1"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hidden="1"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customHeight="1" x14ac:dyDescent="0.2"/>
    <row r="245" ht="25.25" hidden="1" customHeight="1" x14ac:dyDescent="0.2"/>
    <row r="246" ht="25.25" hidden="1" customHeight="1" x14ac:dyDescent="0.2"/>
    <row r="247" ht="25.25" hidden="1" customHeight="1" x14ac:dyDescent="0.2"/>
    <row r="248" ht="25.25" hidden="1"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hidden="1"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customHeight="1" x14ac:dyDescent="0.2"/>
    <row r="306" ht="25.25" hidden="1" customHeight="1" x14ac:dyDescent="0.2"/>
    <row r="307" ht="25.25" hidden="1" customHeight="1" x14ac:dyDescent="0.2"/>
    <row r="308" ht="25.25" hidden="1" customHeight="1" x14ac:dyDescent="0.2"/>
    <row r="309" ht="25.25" hidden="1"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hidden="1"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customHeight="1" x14ac:dyDescent="0.2"/>
    <row r="367" ht="25.25" hidden="1" customHeight="1" x14ac:dyDescent="0.2"/>
    <row r="368" ht="25.25" hidden="1" customHeight="1" x14ac:dyDescent="0.2"/>
    <row r="369" ht="25.25" hidden="1" customHeight="1" x14ac:dyDescent="0.2"/>
    <row r="370" ht="25.25" hidden="1"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hidden="1"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customHeight="1" x14ac:dyDescent="0.2"/>
    <row r="428" ht="25.25" hidden="1" customHeight="1" x14ac:dyDescent="0.2"/>
    <row r="429" ht="25.25" hidden="1" customHeight="1" x14ac:dyDescent="0.2"/>
    <row r="430" ht="25.25" hidden="1" customHeight="1" x14ac:dyDescent="0.2"/>
    <row r="431" ht="25.25" hidden="1"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hidden="1"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customHeight="1" x14ac:dyDescent="0.2"/>
    <row r="489" ht="25.25" hidden="1" customHeight="1" x14ac:dyDescent="0.2"/>
    <row r="490" ht="25.25" hidden="1" customHeight="1" x14ac:dyDescent="0.2"/>
    <row r="491" ht="25.25" hidden="1" customHeight="1" x14ac:dyDescent="0.2"/>
    <row r="492" ht="25.25" hidden="1"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hidden="1"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customHeight="1" x14ac:dyDescent="0.2"/>
    <row r="550" ht="25.25" hidden="1" customHeight="1" x14ac:dyDescent="0.2"/>
    <row r="551" ht="25.25" hidden="1" customHeight="1" x14ac:dyDescent="0.2"/>
    <row r="552" ht="25.25" hidden="1" customHeight="1" x14ac:dyDescent="0.2"/>
    <row r="553" ht="25.25" hidden="1"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hidden="1"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customHeight="1" x14ac:dyDescent="0.2"/>
    <row r="611" ht="25.25" hidden="1" customHeight="1" x14ac:dyDescent="0.2"/>
    <row r="612" ht="25.25" hidden="1" customHeight="1" x14ac:dyDescent="0.2"/>
    <row r="613" ht="25.25" hidden="1" customHeight="1" x14ac:dyDescent="0.2"/>
    <row r="614" ht="25.25" hidden="1"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hidden="1"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hidden="1"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hidden="1" customHeight="1" x14ac:dyDescent="0.2"/>
    <row r="778" ht="25.25" customHeight="1" x14ac:dyDescent="0.2"/>
    <row r="779" ht="25.25" customHeight="1" x14ac:dyDescent="0.2"/>
    <row r="780" ht="25.25" customHeight="1" x14ac:dyDescent="0.2"/>
    <row r="781" ht="25.25" customHeight="1" x14ac:dyDescent="0.2"/>
    <row r="826" hidden="1" x14ac:dyDescent="0.2"/>
    <row r="827" hidden="1" x14ac:dyDescent="0.2"/>
    <row r="828" hidden="1" x14ac:dyDescent="0.2"/>
    <row r="829" hidden="1" x14ac:dyDescent="0.2"/>
    <row r="830" hidden="1" x14ac:dyDescent="0.2"/>
    <row r="831" hidden="1" x14ac:dyDescent="0.2"/>
    <row r="832" hidden="1" x14ac:dyDescent="0.2"/>
    <row r="881" hidden="1" x14ac:dyDescent="0.2"/>
    <row r="882" hidden="1" x14ac:dyDescent="0.2"/>
    <row r="883" hidden="1" x14ac:dyDescent="0.2"/>
    <row r="884" hidden="1" x14ac:dyDescent="0.2"/>
    <row r="885" hidden="1" x14ac:dyDescent="0.2"/>
    <row r="886" hidden="1" x14ac:dyDescent="0.2"/>
    <row r="887" hidden="1" x14ac:dyDescent="0.2"/>
    <row r="936" hidden="1" x14ac:dyDescent="0.2"/>
    <row r="937" hidden="1" x14ac:dyDescent="0.2"/>
    <row r="938" hidden="1" x14ac:dyDescent="0.2"/>
    <row r="939" hidden="1" x14ac:dyDescent="0.2"/>
    <row r="940" hidden="1" x14ac:dyDescent="0.2"/>
    <row r="941" hidden="1" x14ac:dyDescent="0.2"/>
    <row r="942" hidden="1" x14ac:dyDescent="0.2"/>
    <row r="991" hidden="1" x14ac:dyDescent="0.2"/>
    <row r="992" hidden="1" x14ac:dyDescent="0.2"/>
    <row r="993" hidden="1" x14ac:dyDescent="0.2"/>
    <row r="994" hidden="1" x14ac:dyDescent="0.2"/>
    <row r="995" hidden="1" x14ac:dyDescent="0.2"/>
    <row r="996" hidden="1" x14ac:dyDescent="0.2"/>
    <row r="997" hidden="1" x14ac:dyDescent="0.2"/>
    <row r="1046" hidden="1" x14ac:dyDescent="0.2"/>
    <row r="1047" hidden="1" x14ac:dyDescent="0.2"/>
    <row r="1048" hidden="1" x14ac:dyDescent="0.2"/>
    <row r="1049" hidden="1" x14ac:dyDescent="0.2"/>
    <row r="1050" hidden="1" x14ac:dyDescent="0.2"/>
    <row r="1051" hidden="1" x14ac:dyDescent="0.2"/>
    <row r="1052" hidden="1" x14ac:dyDescent="0.2"/>
  </sheetData>
  <sheetProtection algorithmName="SHA-512" hashValue="GHC05K6r6pGAuZLgjkQA+LUtiBHQZPNYKqjXE/z5WQAhMxf3KQf4S39BwIM7/dTOr1CB4sn//Ac15OMOnVmc3A==" saltValue="GqS9zgdFOiiw+oSbINmOBw==" spinCount="100000" sheet="1" objects="1" scenarios="1"/>
  <mergeCells count="102">
    <mergeCell ref="D49:E49"/>
    <mergeCell ref="D51:E51"/>
    <mergeCell ref="D52:E52"/>
    <mergeCell ref="B36:F36"/>
    <mergeCell ref="B44:C44"/>
    <mergeCell ref="B47:C47"/>
    <mergeCell ref="B45:C45"/>
    <mergeCell ref="B40:C40"/>
    <mergeCell ref="D42:E42"/>
    <mergeCell ref="D44:E44"/>
    <mergeCell ref="D47:E47"/>
    <mergeCell ref="B48:C48"/>
    <mergeCell ref="D48:E48"/>
    <mergeCell ref="B43:C43"/>
    <mergeCell ref="D43:E43"/>
    <mergeCell ref="B41:C41"/>
    <mergeCell ref="N13:O13"/>
    <mergeCell ref="Q13:R13"/>
    <mergeCell ref="B31:C31"/>
    <mergeCell ref="B22:C22"/>
    <mergeCell ref="B23:C23"/>
    <mergeCell ref="B24:C24"/>
    <mergeCell ref="B25:C25"/>
    <mergeCell ref="B17:C17"/>
    <mergeCell ref="B19:C19"/>
    <mergeCell ref="B20:C20"/>
    <mergeCell ref="B21:C21"/>
    <mergeCell ref="B15:C15"/>
    <mergeCell ref="B30:C30"/>
    <mergeCell ref="B27:C27"/>
    <mergeCell ref="B16:C16"/>
    <mergeCell ref="B18:C18"/>
    <mergeCell ref="T13:U13"/>
    <mergeCell ref="C58:D58"/>
    <mergeCell ref="B42:C42"/>
    <mergeCell ref="B49:C49"/>
    <mergeCell ref="B51:C51"/>
    <mergeCell ref="B52:C52"/>
    <mergeCell ref="B54:D54"/>
    <mergeCell ref="C55:D55"/>
    <mergeCell ref="B50:G50"/>
    <mergeCell ref="B56:B57"/>
    <mergeCell ref="B26:C26"/>
    <mergeCell ref="B29:C29"/>
    <mergeCell ref="B28:C28"/>
    <mergeCell ref="B46:C46"/>
    <mergeCell ref="B33:C33"/>
    <mergeCell ref="H13:I13"/>
    <mergeCell ref="B32:C32"/>
    <mergeCell ref="D46:E46"/>
    <mergeCell ref="B35:D35"/>
    <mergeCell ref="B38:G38"/>
    <mergeCell ref="B39:C39"/>
    <mergeCell ref="D40:E40"/>
    <mergeCell ref="D41:E41"/>
    <mergeCell ref="K13:L13"/>
    <mergeCell ref="D9:F9"/>
    <mergeCell ref="B11:C11"/>
    <mergeCell ref="D11:F11"/>
    <mergeCell ref="B13:C14"/>
    <mergeCell ref="D13:F13"/>
    <mergeCell ref="B10:C10"/>
    <mergeCell ref="D10:F10"/>
    <mergeCell ref="B9:C9"/>
    <mergeCell ref="B34:C34"/>
    <mergeCell ref="B8:C8"/>
    <mergeCell ref="D8:F8"/>
    <mergeCell ref="B1:F1"/>
    <mergeCell ref="C2:F2"/>
    <mergeCell ref="E4:F4"/>
    <mergeCell ref="B5:D5"/>
    <mergeCell ref="E5:F5"/>
    <mergeCell ref="B6:D6"/>
    <mergeCell ref="E6:F6"/>
    <mergeCell ref="B4:D4"/>
    <mergeCell ref="C60:D60"/>
    <mergeCell ref="E60:F60"/>
    <mergeCell ref="C61:D61"/>
    <mergeCell ref="E61:F61"/>
    <mergeCell ref="C62:D62"/>
    <mergeCell ref="E62:F62"/>
    <mergeCell ref="C63:D63"/>
    <mergeCell ref="E63:F63"/>
    <mergeCell ref="C64:D64"/>
    <mergeCell ref="E64:F64"/>
    <mergeCell ref="B74:F74"/>
    <mergeCell ref="B75:F75"/>
    <mergeCell ref="C70:D70"/>
    <mergeCell ref="E70:F70"/>
    <mergeCell ref="C71:D71"/>
    <mergeCell ref="E71:F71"/>
    <mergeCell ref="C72:D72"/>
    <mergeCell ref="E72:F72"/>
    <mergeCell ref="C65:D65"/>
    <mergeCell ref="E65:F65"/>
    <mergeCell ref="B67:F67"/>
    <mergeCell ref="C68:D68"/>
    <mergeCell ref="E68:F68"/>
    <mergeCell ref="C69:D69"/>
    <mergeCell ref="E69:F69"/>
    <mergeCell ref="C73:D73"/>
    <mergeCell ref="E73:F73"/>
  </mergeCells>
  <conditionalFormatting sqref="G44">
    <cfRule type="cellIs" dxfId="213" priority="33" operator="greaterThan">
      <formula>5000</formula>
    </cfRule>
    <cfRule type="cellIs" dxfId="212" priority="34" operator="lessThanOrEqual">
      <formula>5000</formula>
    </cfRule>
  </conditionalFormatting>
  <conditionalFormatting sqref="G47">
    <cfRule type="cellIs" dxfId="211" priority="29" operator="greaterThan">
      <formula>1500</formula>
    </cfRule>
    <cfRule type="cellIs" dxfId="210" priority="30" operator="lessThanOrEqual">
      <formula>1500</formula>
    </cfRule>
  </conditionalFormatting>
  <conditionalFormatting sqref="G45">
    <cfRule type="cellIs" dxfId="209" priority="27" operator="greaterThan">
      <formula>$F$45</formula>
    </cfRule>
    <cfRule type="cellIs" dxfId="208" priority="28" operator="lessThanOrEqual">
      <formula>$F$45</formula>
    </cfRule>
  </conditionalFormatting>
  <conditionalFormatting sqref="G46">
    <cfRule type="cellIs" dxfId="207" priority="25" operator="greaterThan">
      <formula>1000</formula>
    </cfRule>
    <cfRule type="cellIs" dxfId="206" priority="26" operator="lessThanOrEqual">
      <formula>1000</formula>
    </cfRule>
  </conditionalFormatting>
  <conditionalFormatting sqref="G51">
    <cfRule type="cellIs" dxfId="205" priority="3" operator="equal">
      <formula>0</formula>
    </cfRule>
    <cfRule type="cellIs" dxfId="204" priority="6" operator="lessThan">
      <formula>70000</formula>
    </cfRule>
    <cfRule type="cellIs" dxfId="203" priority="19" operator="greaterThan">
      <formula>500000</formula>
    </cfRule>
    <cfRule type="cellIs" dxfId="202" priority="20" operator="lessThanOrEqual">
      <formula>500000</formula>
    </cfRule>
  </conditionalFormatting>
  <conditionalFormatting sqref="G49">
    <cfRule type="cellIs" dxfId="201" priority="13" operator="notEqual">
      <formula>ROUND(0.15*$D$20,2)</formula>
    </cfRule>
    <cfRule type="cellIs" dxfId="200" priority="14" operator="equal">
      <formula>ROUND(0.15*$D$20,2)</formula>
    </cfRule>
  </conditionalFormatting>
  <conditionalFormatting sqref="G42">
    <cfRule type="cellIs" dxfId="199" priority="11" operator="lessThanOrEqual">
      <formula>ROUND(0.2*$D$29,2)</formula>
    </cfRule>
    <cfRule type="cellIs" dxfId="198" priority="12" operator="greaterThan">
      <formula>ROUND(0.2*$D$29,2)</formula>
    </cfRule>
  </conditionalFormatting>
  <conditionalFormatting sqref="G52">
    <cfRule type="cellIs" dxfId="197" priority="43" operator="lessThanOrEqual">
      <formula>$F$52</formula>
    </cfRule>
    <cfRule type="cellIs" dxfId="196" priority="44" operator="greaterThan">
      <formula>$F$52</formula>
    </cfRule>
  </conditionalFormatting>
  <conditionalFormatting sqref="G43">
    <cfRule type="cellIs" dxfId="195" priority="1" operator="lessThanOrEqual">
      <formula>ROUND(0.4*$D$29,2)</formula>
    </cfRule>
    <cfRule type="cellIs" dxfId="194" priority="2" operator="greaterThan">
      <formula>ROUND(0.4*$D$29,2)</formula>
    </cfRule>
  </conditionalFormatting>
  <conditionalFormatting sqref="G48">
    <cfRule type="cellIs" dxfId="193" priority="4" operator="lessThanOrEqual">
      <formula>ROUND(0.01*$D$31,2)</formula>
    </cfRule>
    <cfRule type="cellIs" dxfId="192" priority="5" operator="greaterThan">
      <formula>ROUND(0.01*$D$31,2)</formula>
    </cfRule>
  </conditionalFormatting>
  <dataValidations count="3">
    <dataValidation allowBlank="1" showInputMessage="1" showErrorMessage="1" prompt="A rellenar por el órgano instructor" sqref="E4:F5" xr:uid="{00000000-0002-0000-0800-000000000000}"/>
    <dataValidation type="decimal" operator="lessThanOrEqual" allowBlank="1" showInputMessage="1" showErrorMessage="1" sqref="P34:Q34 J21:K27 J15:K19 M34:N34 P15:Q19 G15:H19 J32:K32 M15:N19 S15:T19 P21:Q27 G21:H27 J34:K34 M21:N27 S21:T27 P32:Q32 G32:H32 G34:H34 M32:N32 S32:T32 S34:T34" xr:uid="{00000000-0002-0000-0800-000001000000}">
      <formula1>20000000</formula1>
    </dataValidation>
    <dataValidation type="decimal" operator="lessThanOrEqual" allowBlank="1" showInputMessage="1" showErrorMessage="1" sqref="E45" xr:uid="{00000000-0002-0000-0800-000002000000}">
      <formula1>2000</formula1>
    </dataValidation>
  </dataValidations>
  <printOptions horizontalCentered="1" verticalCentered="1"/>
  <pageMargins left="2.1111111111111112E-2" right="1.1811023622047245" top="2.9027777777777777E-2" bottom="1.1811023622047245" header="0.31496062992125984" footer="0.31496062992125984"/>
  <pageSetup paperSize="9" scale="19" fitToHeight="0" orientation="portrait" verticalDpi="1200" r:id="rId1"/>
  <ignoredErrors>
    <ignoredError sqref="B42:C42 B50:G50 C45:D45 G45 G35:H35 B52:C52 G52 B44:C44 G44 B46:C46 G46 G42 E42 B49:C49 E49 E52 G49 J35:K35 M35:N35 P35:Q35 S35:T35 C51 G51" evalError="1"/>
    <ignoredError sqref="E6" unlockedFormula="1"/>
    <ignoredError sqref="E32"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4">
    <pageSetUpPr fitToPage="1"/>
  </sheetPr>
  <dimension ref="B1:U1053"/>
  <sheetViews>
    <sheetView zoomScale="80" zoomScaleNormal="80" zoomScalePageLayoutView="75" workbookViewId="0">
      <selection activeCell="F47" sqref="F47"/>
    </sheetView>
  </sheetViews>
  <sheetFormatPr baseColWidth="10" defaultColWidth="11.5" defaultRowHeight="13" x14ac:dyDescent="0.2"/>
  <cols>
    <col min="1" max="1" width="3.1640625" style="271" customWidth="1"/>
    <col min="2" max="2" width="30.6640625" style="271" bestFit="1" customWidth="1"/>
    <col min="3" max="3" width="33.5" style="271" customWidth="1"/>
    <col min="4" max="4" width="25.33203125" style="271" customWidth="1"/>
    <col min="5" max="5" width="22" style="271" customWidth="1"/>
    <col min="6" max="6" width="25.1640625" style="271" customWidth="1"/>
    <col min="7" max="7" width="20.33203125" style="271" customWidth="1"/>
    <col min="8" max="8" width="19.33203125" style="271" customWidth="1"/>
    <col min="9" max="9" width="20.6640625" style="271" customWidth="1"/>
    <col min="10" max="10" width="20.5" style="271" customWidth="1"/>
    <col min="11" max="11" width="19.83203125" style="271" customWidth="1"/>
    <col min="12" max="12" width="19.5" style="271" customWidth="1"/>
    <col min="13" max="13" width="20.33203125" style="271" customWidth="1"/>
    <col min="14" max="14" width="18.33203125" style="271" customWidth="1"/>
    <col min="15" max="15" width="18.6640625" style="271" customWidth="1"/>
    <col min="16" max="16" width="19.83203125" style="271" customWidth="1"/>
    <col min="17" max="17" width="22.5" style="271" customWidth="1"/>
    <col min="18" max="18" width="19.33203125" style="271" customWidth="1"/>
    <col min="19" max="19" width="20.1640625" style="271" bestFit="1" customWidth="1"/>
    <col min="20" max="20" width="18.5" style="271" bestFit="1" customWidth="1"/>
    <col min="21" max="21" width="19.5" style="271" customWidth="1"/>
    <col min="22" max="16384" width="11.5" style="271"/>
  </cols>
  <sheetData>
    <row r="1" spans="2:21"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63"/>
      <c r="H1" s="263"/>
      <c r="I1" s="263"/>
      <c r="J1" s="263"/>
      <c r="K1" s="263"/>
      <c r="L1" s="263"/>
      <c r="M1" s="263"/>
      <c r="N1" s="263"/>
      <c r="O1" s="263"/>
      <c r="P1" s="263"/>
      <c r="Q1" s="263"/>
      <c r="R1" s="263"/>
      <c r="S1" s="263"/>
      <c r="T1" s="263"/>
      <c r="U1" s="263"/>
    </row>
    <row r="2" spans="2:21" s="258" customFormat="1" ht="41.25" customHeight="1" x14ac:dyDescent="0.2">
      <c r="B2" s="259" t="s">
        <v>372</v>
      </c>
      <c r="C2" s="767" t="s">
        <v>579</v>
      </c>
      <c r="D2" s="767"/>
      <c r="E2" s="767"/>
      <c r="F2" s="767"/>
      <c r="G2" s="263"/>
      <c r="H2" s="263"/>
      <c r="I2" s="263"/>
      <c r="J2" s="263"/>
      <c r="K2" s="263"/>
      <c r="L2" s="263"/>
      <c r="M2" s="263"/>
      <c r="N2" s="263"/>
      <c r="O2" s="263"/>
      <c r="P2" s="263"/>
      <c r="Q2" s="263"/>
      <c r="R2" s="263"/>
      <c r="S2" s="263"/>
      <c r="T2" s="263"/>
      <c r="U2" s="263"/>
    </row>
    <row r="3" spans="2:21" s="262" customFormat="1" ht="14" customHeight="1" x14ac:dyDescent="0.2">
      <c r="B3" s="260"/>
      <c r="C3" s="260"/>
      <c r="D3" s="260"/>
      <c r="E3" s="260"/>
      <c r="F3" s="260"/>
      <c r="G3" s="263"/>
      <c r="H3" s="263"/>
      <c r="I3" s="263"/>
      <c r="J3" s="263"/>
      <c r="K3" s="263"/>
      <c r="L3" s="263"/>
      <c r="M3" s="263"/>
      <c r="N3" s="263"/>
      <c r="O3" s="263"/>
      <c r="P3" s="263"/>
      <c r="Q3" s="263"/>
      <c r="R3" s="263"/>
      <c r="S3" s="263"/>
      <c r="T3" s="263"/>
      <c r="U3" s="263"/>
    </row>
    <row r="4" spans="2:21" s="262" customFormat="1" ht="21" customHeight="1" x14ac:dyDescent="0.2">
      <c r="B4" s="769" t="s">
        <v>361</v>
      </c>
      <c r="C4" s="770"/>
      <c r="D4" s="771"/>
      <c r="E4" s="826"/>
      <c r="F4" s="826"/>
      <c r="G4" s="263"/>
      <c r="H4" s="263"/>
      <c r="I4" s="263"/>
      <c r="J4" s="263"/>
      <c r="K4" s="263"/>
      <c r="L4" s="263"/>
      <c r="M4" s="263"/>
      <c r="N4" s="263"/>
      <c r="O4" s="263"/>
      <c r="P4" s="263"/>
      <c r="Q4" s="263"/>
      <c r="R4" s="263"/>
      <c r="S4" s="263"/>
      <c r="T4" s="263"/>
      <c r="U4" s="263"/>
    </row>
    <row r="5" spans="2:21" s="262" customFormat="1" ht="17.25" customHeight="1" x14ac:dyDescent="0.2">
      <c r="B5" s="769" t="s">
        <v>360</v>
      </c>
      <c r="C5" s="770"/>
      <c r="D5" s="771"/>
      <c r="E5" s="827"/>
      <c r="F5" s="827"/>
      <c r="G5" s="263"/>
      <c r="H5" s="263"/>
      <c r="I5" s="263"/>
      <c r="J5" s="263"/>
      <c r="K5" s="263"/>
      <c r="L5" s="263"/>
      <c r="M5" s="263"/>
      <c r="N5" s="263"/>
      <c r="O5" s="263"/>
      <c r="P5" s="263"/>
      <c r="Q5" s="263"/>
      <c r="R5" s="263"/>
      <c r="S5" s="263"/>
      <c r="T5" s="263"/>
      <c r="U5" s="263"/>
    </row>
    <row r="6" spans="2:21" s="262" customFormat="1" ht="16" x14ac:dyDescent="0.2">
      <c r="B6" s="769" t="s">
        <v>359</v>
      </c>
      <c r="C6" s="770"/>
      <c r="D6" s="771"/>
      <c r="E6" s="828" t="str">
        <f>'DATOS GENERALES'!M5</f>
        <v xml:space="preserve">Inicial </v>
      </c>
      <c r="F6" s="828"/>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59" t="s">
        <v>73</v>
      </c>
      <c r="C8" s="760"/>
      <c r="D8" s="761">
        <f>'DATOS GENERALES'!F466</f>
        <v>0</v>
      </c>
      <c r="E8" s="761"/>
      <c r="F8" s="761"/>
      <c r="G8" s="263"/>
      <c r="H8" s="263"/>
      <c r="I8" s="263"/>
      <c r="J8" s="263"/>
      <c r="K8" s="263"/>
      <c r="L8" s="263"/>
      <c r="M8" s="263"/>
      <c r="N8" s="263"/>
      <c r="O8" s="263"/>
      <c r="P8" s="263"/>
      <c r="Q8" s="263"/>
      <c r="R8" s="263"/>
      <c r="S8" s="263"/>
      <c r="T8" s="263"/>
      <c r="U8" s="263"/>
    </row>
    <row r="9" spans="2:21" s="258" customFormat="1" ht="20" customHeight="1" x14ac:dyDescent="0.2">
      <c r="B9" s="759" t="s">
        <v>358</v>
      </c>
      <c r="C9" s="760"/>
      <c r="D9" s="761">
        <f>'DATOS GENERALES'!E69</f>
        <v>0</v>
      </c>
      <c r="E9" s="761"/>
      <c r="F9" s="761"/>
      <c r="G9" s="263"/>
      <c r="H9" s="263"/>
      <c r="I9" s="263"/>
      <c r="J9" s="263"/>
      <c r="K9" s="263"/>
      <c r="L9" s="263"/>
      <c r="M9" s="263"/>
      <c r="N9" s="263"/>
      <c r="O9" s="263"/>
      <c r="P9" s="263"/>
      <c r="Q9" s="263"/>
      <c r="R9" s="263"/>
      <c r="S9" s="263"/>
      <c r="T9" s="263"/>
      <c r="U9" s="263"/>
    </row>
    <row r="10" spans="2:21" s="258" customFormat="1" ht="20" customHeight="1" x14ac:dyDescent="0.2">
      <c r="B10" s="759" t="s">
        <v>710</v>
      </c>
      <c r="C10" s="760"/>
      <c r="D10" s="761">
        <f>'DATOS GENERALES'!E88</f>
        <v>0</v>
      </c>
      <c r="E10" s="761"/>
      <c r="F10" s="761"/>
      <c r="G10" s="263"/>
      <c r="H10" s="263"/>
      <c r="I10" s="263"/>
      <c r="J10" s="263"/>
      <c r="K10" s="263"/>
      <c r="L10" s="263"/>
      <c r="M10" s="263"/>
      <c r="N10" s="263"/>
      <c r="O10" s="263"/>
      <c r="P10" s="263"/>
      <c r="Q10" s="263"/>
      <c r="R10" s="263"/>
      <c r="S10" s="263"/>
      <c r="T10" s="263"/>
      <c r="U10" s="263"/>
    </row>
    <row r="11" spans="2:21" s="262" customFormat="1" ht="20" customHeight="1" x14ac:dyDescent="0.2">
      <c r="B11" s="759" t="s">
        <v>712</v>
      </c>
      <c r="C11" s="760"/>
      <c r="D11" s="761">
        <f>'DATOS GENERALES'!E90</f>
        <v>0</v>
      </c>
      <c r="E11" s="761"/>
      <c r="F11" s="76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75" customHeight="1" x14ac:dyDescent="0.2">
      <c r="B13" s="778" t="s">
        <v>356</v>
      </c>
      <c r="C13" s="779"/>
      <c r="D13" s="775" t="s">
        <v>355</v>
      </c>
      <c r="E13" s="776"/>
      <c r="F13" s="776"/>
      <c r="G13" s="429">
        <f>'DATOS GENERALES'!E90</f>
        <v>0</v>
      </c>
      <c r="H13" s="819">
        <f>'DATOS GENERALES'!E88</f>
        <v>0</v>
      </c>
      <c r="I13" s="820"/>
      <c r="J13" s="429">
        <f>'DATOS GENERALES'!E141</f>
        <v>0</v>
      </c>
      <c r="K13" s="819">
        <f>'DATOS GENERALES'!E139</f>
        <v>0</v>
      </c>
      <c r="L13" s="820"/>
      <c r="M13" s="429">
        <f>'DATOS GENERALES'!E186</f>
        <v>0</v>
      </c>
      <c r="N13" s="819">
        <f>'DATOS GENERALES'!E184</f>
        <v>0</v>
      </c>
      <c r="O13" s="820"/>
      <c r="P13" s="429">
        <f>'DATOS GENERALES'!E231</f>
        <v>0</v>
      </c>
      <c r="Q13" s="819">
        <f>'DATOS GENERALES'!E229</f>
        <v>0</v>
      </c>
      <c r="R13" s="820"/>
      <c r="S13" s="429">
        <f>'DATOS GENERALES'!E276</f>
        <v>0</v>
      </c>
      <c r="T13" s="819">
        <f>'DATOS GENERALES'!E274</f>
        <v>0</v>
      </c>
      <c r="U13" s="820"/>
    </row>
    <row r="14" spans="2:21" s="265" customFormat="1" ht="54" customHeight="1" x14ac:dyDescent="0.2">
      <c r="B14" s="780"/>
      <c r="C14" s="781"/>
      <c r="D14" s="431" t="s">
        <v>651</v>
      </c>
      <c r="E14" s="432" t="s">
        <v>354</v>
      </c>
      <c r="F14" s="433" t="s">
        <v>353</v>
      </c>
      <c r="G14" s="425" t="s">
        <v>352</v>
      </c>
      <c r="H14" s="425" t="s">
        <v>351</v>
      </c>
      <c r="I14" s="425" t="s">
        <v>350</v>
      </c>
      <c r="J14" s="425" t="s">
        <v>349</v>
      </c>
      <c r="K14" s="425" t="s">
        <v>348</v>
      </c>
      <c r="L14" s="425" t="s">
        <v>347</v>
      </c>
      <c r="M14" s="425" t="s">
        <v>346</v>
      </c>
      <c r="N14" s="425" t="s">
        <v>345</v>
      </c>
      <c r="O14" s="425" t="s">
        <v>344</v>
      </c>
      <c r="P14" s="425" t="s">
        <v>343</v>
      </c>
      <c r="Q14" s="425" t="s">
        <v>342</v>
      </c>
      <c r="R14" s="425" t="s">
        <v>341</v>
      </c>
      <c r="S14" s="425" t="s">
        <v>340</v>
      </c>
      <c r="T14" s="425" t="s">
        <v>339</v>
      </c>
      <c r="U14" s="425" t="s">
        <v>338</v>
      </c>
    </row>
    <row r="15" spans="2:21" s="268" customFormat="1" ht="29.25" customHeight="1" x14ac:dyDescent="0.2">
      <c r="B15" s="764" t="s">
        <v>638</v>
      </c>
      <c r="C15" s="765"/>
      <c r="D15" s="277">
        <f>ROUND(SUM(E15:F15),2)</f>
        <v>0</v>
      </c>
      <c r="E15" s="277">
        <f>ROUND(SUM(G15,J15,M15,P15,S15),2)</f>
        <v>0</v>
      </c>
      <c r="F15" s="277">
        <f>ROUND(SUM(H15,K15,N15,Q15,T15),2)</f>
        <v>0</v>
      </c>
      <c r="G15" s="287"/>
      <c r="H15" s="287"/>
      <c r="I15" s="296">
        <f>ROUND(SUM(G15:H15),2)</f>
        <v>0</v>
      </c>
      <c r="J15" s="287"/>
      <c r="K15" s="287"/>
      <c r="L15" s="296">
        <f t="shared" ref="L15:L19" si="0">ROUND(SUM(J15:K15),2)</f>
        <v>0</v>
      </c>
      <c r="M15" s="287"/>
      <c r="N15" s="287"/>
      <c r="O15" s="296">
        <f t="shared" ref="O15:O19" si="1">ROUND(SUM(M15:N15),2)</f>
        <v>0</v>
      </c>
      <c r="P15" s="287"/>
      <c r="Q15" s="287"/>
      <c r="R15" s="296">
        <f t="shared" ref="R15:R19" si="2">ROUND(SUM(P15:Q15),2)</f>
        <v>0</v>
      </c>
      <c r="S15" s="287"/>
      <c r="T15" s="287"/>
      <c r="U15" s="296">
        <f t="shared" ref="U15:U19" si="3">ROUND(SUM(S15:T15),2)</f>
        <v>0</v>
      </c>
    </row>
    <row r="16" spans="2:21" s="268" customFormat="1" ht="29.25" customHeight="1" x14ac:dyDescent="0.2">
      <c r="B16" s="764" t="s">
        <v>741</v>
      </c>
      <c r="C16" s="765"/>
      <c r="D16" s="277">
        <f t="shared" ref="D16:D19" si="4">ROUND(SUM(E16:F16),2)</f>
        <v>0</v>
      </c>
      <c r="E16" s="277">
        <f t="shared" ref="E16:E19" si="5">ROUND(SUM(G16,J16,M16,P16,S16),2)</f>
        <v>0</v>
      </c>
      <c r="F16" s="277">
        <f t="shared" ref="F16:F19" si="6">ROUND(SUM(H16,K16,N16,Q16,T16),2)</f>
        <v>0</v>
      </c>
      <c r="G16" s="287"/>
      <c r="H16" s="287"/>
      <c r="I16" s="296">
        <f t="shared" ref="I16:I19" si="7">ROUND(SUM(G16:H16),2)</f>
        <v>0</v>
      </c>
      <c r="J16" s="287"/>
      <c r="K16" s="287"/>
      <c r="L16" s="296">
        <f t="shared" si="0"/>
        <v>0</v>
      </c>
      <c r="M16" s="287"/>
      <c r="N16" s="287"/>
      <c r="O16" s="296">
        <f t="shared" si="1"/>
        <v>0</v>
      </c>
      <c r="P16" s="287"/>
      <c r="Q16" s="287"/>
      <c r="R16" s="296">
        <f t="shared" si="2"/>
        <v>0</v>
      </c>
      <c r="S16" s="287"/>
      <c r="T16" s="287"/>
      <c r="U16" s="296">
        <f t="shared" si="3"/>
        <v>0</v>
      </c>
    </row>
    <row r="17" spans="2:21" s="268" customFormat="1" ht="29.25" customHeight="1" x14ac:dyDescent="0.2">
      <c r="B17" s="764" t="s">
        <v>742</v>
      </c>
      <c r="C17" s="765"/>
      <c r="D17" s="277">
        <f t="shared" si="4"/>
        <v>0</v>
      </c>
      <c r="E17" s="277">
        <f t="shared" si="5"/>
        <v>0</v>
      </c>
      <c r="F17" s="277">
        <f t="shared" si="6"/>
        <v>0</v>
      </c>
      <c r="G17" s="287"/>
      <c r="H17" s="287"/>
      <c r="I17" s="296">
        <f t="shared" si="7"/>
        <v>0</v>
      </c>
      <c r="J17" s="287"/>
      <c r="K17" s="287"/>
      <c r="L17" s="296">
        <f t="shared" si="0"/>
        <v>0</v>
      </c>
      <c r="M17" s="287"/>
      <c r="N17" s="287"/>
      <c r="O17" s="296">
        <f t="shared" si="1"/>
        <v>0</v>
      </c>
      <c r="P17" s="287"/>
      <c r="Q17" s="287"/>
      <c r="R17" s="296">
        <f t="shared" si="2"/>
        <v>0</v>
      </c>
      <c r="S17" s="287"/>
      <c r="T17" s="287"/>
      <c r="U17" s="296">
        <f t="shared" si="3"/>
        <v>0</v>
      </c>
    </row>
    <row r="18" spans="2:21" s="268" customFormat="1" ht="29.25" customHeight="1" x14ac:dyDescent="0.2">
      <c r="B18" s="764" t="s">
        <v>759</v>
      </c>
      <c r="C18" s="765"/>
      <c r="D18" s="277">
        <f t="shared" si="4"/>
        <v>0</v>
      </c>
      <c r="E18" s="277">
        <f t="shared" si="5"/>
        <v>0</v>
      </c>
      <c r="F18" s="277">
        <f t="shared" si="6"/>
        <v>0</v>
      </c>
      <c r="G18" s="287"/>
      <c r="H18" s="287"/>
      <c r="I18" s="296">
        <f t="shared" si="7"/>
        <v>0</v>
      </c>
      <c r="J18" s="287"/>
      <c r="K18" s="287"/>
      <c r="L18" s="296">
        <f t="shared" si="0"/>
        <v>0</v>
      </c>
      <c r="M18" s="287"/>
      <c r="N18" s="287"/>
      <c r="O18" s="296">
        <f t="shared" si="1"/>
        <v>0</v>
      </c>
      <c r="P18" s="287"/>
      <c r="Q18" s="287"/>
      <c r="R18" s="296">
        <f t="shared" si="2"/>
        <v>0</v>
      </c>
      <c r="S18" s="287"/>
      <c r="T18" s="287"/>
      <c r="U18" s="296">
        <f t="shared" si="3"/>
        <v>0</v>
      </c>
    </row>
    <row r="19" spans="2:21" s="268" customFormat="1" ht="29.25" customHeight="1" x14ac:dyDescent="0.2">
      <c r="B19" s="764" t="s">
        <v>758</v>
      </c>
      <c r="C19" s="765"/>
      <c r="D19" s="277">
        <f t="shared" si="4"/>
        <v>0</v>
      </c>
      <c r="E19" s="277">
        <f t="shared" si="5"/>
        <v>0</v>
      </c>
      <c r="F19" s="277">
        <f t="shared" si="6"/>
        <v>0</v>
      </c>
      <c r="G19" s="287"/>
      <c r="H19" s="287"/>
      <c r="I19" s="296">
        <f t="shared" si="7"/>
        <v>0</v>
      </c>
      <c r="J19" s="287"/>
      <c r="K19" s="287"/>
      <c r="L19" s="296">
        <f t="shared" si="0"/>
        <v>0</v>
      </c>
      <c r="M19" s="287"/>
      <c r="N19" s="287"/>
      <c r="O19" s="296">
        <f t="shared" si="1"/>
        <v>0</v>
      </c>
      <c r="P19" s="287"/>
      <c r="Q19" s="287"/>
      <c r="R19" s="296">
        <f t="shared" si="2"/>
        <v>0</v>
      </c>
      <c r="S19" s="287"/>
      <c r="T19" s="287"/>
      <c r="U19" s="296">
        <f t="shared" si="3"/>
        <v>0</v>
      </c>
    </row>
    <row r="20" spans="2:21" s="265" customFormat="1" ht="29.25" customHeight="1" x14ac:dyDescent="0.2">
      <c r="B20" s="777" t="s">
        <v>337</v>
      </c>
      <c r="C20" s="777"/>
      <c r="D20" s="404">
        <f>ROUND(SUM(D15:D19),2)</f>
        <v>0</v>
      </c>
      <c r="E20" s="404">
        <f t="shared" ref="E20:U20" si="8">ROUND(SUM(E15:E19),2)</f>
        <v>0</v>
      </c>
      <c r="F20" s="404">
        <f t="shared" si="8"/>
        <v>0</v>
      </c>
      <c r="G20" s="404">
        <f t="shared" si="8"/>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62" t="s">
        <v>696</v>
      </c>
      <c r="C21" s="763"/>
      <c r="D21" s="278">
        <f>ROUND(SUM(E21:F21),2)</f>
        <v>0</v>
      </c>
      <c r="E21" s="277">
        <f t="shared" ref="E21:E27" si="9">ROUND(SUM(G21,J21,M21,P21,S21),2)</f>
        <v>0</v>
      </c>
      <c r="F21" s="277">
        <f t="shared" ref="F21:F27" si="10">ROUND(SUM(H21,K21,N21,Q21,T21),2)</f>
        <v>0</v>
      </c>
      <c r="G21" s="287"/>
      <c r="H21" s="287"/>
      <c r="I21" s="278">
        <f>ROUND(SUM(G21:H21),2)</f>
        <v>0</v>
      </c>
      <c r="J21" s="287"/>
      <c r="K21" s="287"/>
      <c r="L21" s="278">
        <f t="shared" ref="L21:L27" si="11">ROUND(SUM(J21:K21),2)</f>
        <v>0</v>
      </c>
      <c r="M21" s="287"/>
      <c r="N21" s="287"/>
      <c r="O21" s="278">
        <f t="shared" ref="O21:O27" si="12">ROUND(SUM(M21:N21),2)</f>
        <v>0</v>
      </c>
      <c r="P21" s="287"/>
      <c r="Q21" s="287"/>
      <c r="R21" s="278">
        <f t="shared" ref="R21:R27" si="13">ROUND(SUM(P21:Q21),2)</f>
        <v>0</v>
      </c>
      <c r="S21" s="287"/>
      <c r="T21" s="287"/>
      <c r="U21" s="278">
        <f t="shared" ref="U21:U27" si="14">ROUND(SUM(S21:T21),2)</f>
        <v>0</v>
      </c>
    </row>
    <row r="22" spans="2:21" s="265" customFormat="1" ht="29.25" customHeight="1" x14ac:dyDescent="0.2">
      <c r="B22" s="774" t="s">
        <v>591</v>
      </c>
      <c r="C22" s="774"/>
      <c r="D22" s="278">
        <f t="shared" ref="D22:D27" si="15">ROUND(SUM(E22:F22),2)</f>
        <v>0</v>
      </c>
      <c r="E22" s="277">
        <f t="shared" si="9"/>
        <v>0</v>
      </c>
      <c r="F22" s="277">
        <f t="shared" si="10"/>
        <v>0</v>
      </c>
      <c r="G22" s="287"/>
      <c r="H22" s="287"/>
      <c r="I22" s="278">
        <f t="shared" ref="I22:I27" si="16">ROUND(SUM(G22:H22),2)</f>
        <v>0</v>
      </c>
      <c r="J22" s="287"/>
      <c r="K22" s="287"/>
      <c r="L22" s="278">
        <f t="shared" si="11"/>
        <v>0</v>
      </c>
      <c r="M22" s="287"/>
      <c r="N22" s="287"/>
      <c r="O22" s="278">
        <f t="shared" si="12"/>
        <v>0</v>
      </c>
      <c r="P22" s="287"/>
      <c r="Q22" s="287"/>
      <c r="R22" s="278">
        <f t="shared" si="13"/>
        <v>0</v>
      </c>
      <c r="S22" s="287"/>
      <c r="T22" s="287"/>
      <c r="U22" s="278">
        <f t="shared" si="14"/>
        <v>0</v>
      </c>
    </row>
    <row r="23" spans="2:21" s="265" customFormat="1" ht="29.25" customHeight="1" x14ac:dyDescent="0.2">
      <c r="B23" s="774" t="s">
        <v>473</v>
      </c>
      <c r="C23" s="774"/>
      <c r="D23" s="278">
        <f t="shared" si="15"/>
        <v>0</v>
      </c>
      <c r="E23" s="277">
        <f t="shared" si="9"/>
        <v>0</v>
      </c>
      <c r="F23" s="277">
        <f t="shared" si="10"/>
        <v>0</v>
      </c>
      <c r="G23" s="287"/>
      <c r="H23" s="287"/>
      <c r="I23" s="278">
        <f t="shared" si="16"/>
        <v>0</v>
      </c>
      <c r="J23" s="287"/>
      <c r="K23" s="287"/>
      <c r="L23" s="278">
        <f t="shared" si="11"/>
        <v>0</v>
      </c>
      <c r="M23" s="287"/>
      <c r="N23" s="287"/>
      <c r="O23" s="278">
        <f t="shared" si="12"/>
        <v>0</v>
      </c>
      <c r="P23" s="287"/>
      <c r="Q23" s="287"/>
      <c r="R23" s="278">
        <f t="shared" si="13"/>
        <v>0</v>
      </c>
      <c r="S23" s="287"/>
      <c r="T23" s="287"/>
      <c r="U23" s="278">
        <f t="shared" si="14"/>
        <v>0</v>
      </c>
    </row>
    <row r="24" spans="2:21" s="265" customFormat="1" ht="29.25" customHeight="1" x14ac:dyDescent="0.2">
      <c r="B24" s="774" t="s">
        <v>595</v>
      </c>
      <c r="C24" s="774"/>
      <c r="D24" s="278">
        <f t="shared" si="15"/>
        <v>0</v>
      </c>
      <c r="E24" s="277">
        <f t="shared" si="9"/>
        <v>0</v>
      </c>
      <c r="F24" s="277">
        <f t="shared" si="10"/>
        <v>0</v>
      </c>
      <c r="G24" s="287"/>
      <c r="H24" s="287"/>
      <c r="I24" s="278">
        <f t="shared" si="16"/>
        <v>0</v>
      </c>
      <c r="J24" s="287"/>
      <c r="K24" s="287"/>
      <c r="L24" s="278">
        <f t="shared" si="11"/>
        <v>0</v>
      </c>
      <c r="M24" s="287"/>
      <c r="N24" s="287"/>
      <c r="O24" s="278">
        <f t="shared" si="12"/>
        <v>0</v>
      </c>
      <c r="P24" s="287"/>
      <c r="Q24" s="287"/>
      <c r="R24" s="278">
        <f t="shared" si="13"/>
        <v>0</v>
      </c>
      <c r="S24" s="287"/>
      <c r="T24" s="287"/>
      <c r="U24" s="278">
        <f t="shared" si="14"/>
        <v>0</v>
      </c>
    </row>
    <row r="25" spans="2:21" s="265" customFormat="1" ht="29.25" customHeight="1" x14ac:dyDescent="0.2">
      <c r="B25" s="774" t="s">
        <v>592</v>
      </c>
      <c r="C25" s="774"/>
      <c r="D25" s="278">
        <f t="shared" si="15"/>
        <v>0</v>
      </c>
      <c r="E25" s="277">
        <f t="shared" si="9"/>
        <v>0</v>
      </c>
      <c r="F25" s="277">
        <f t="shared" si="10"/>
        <v>0</v>
      </c>
      <c r="G25" s="287"/>
      <c r="H25" s="287"/>
      <c r="I25" s="278">
        <f t="shared" si="16"/>
        <v>0</v>
      </c>
      <c r="J25" s="287"/>
      <c r="K25" s="287"/>
      <c r="L25" s="278">
        <f t="shared" si="11"/>
        <v>0</v>
      </c>
      <c r="M25" s="287"/>
      <c r="N25" s="287"/>
      <c r="O25" s="278">
        <f t="shared" si="12"/>
        <v>0</v>
      </c>
      <c r="P25" s="287"/>
      <c r="Q25" s="287"/>
      <c r="R25" s="278">
        <f t="shared" si="13"/>
        <v>0</v>
      </c>
      <c r="S25" s="287"/>
      <c r="T25" s="287"/>
      <c r="U25" s="278">
        <f t="shared" si="14"/>
        <v>0</v>
      </c>
    </row>
    <row r="26" spans="2:21" s="265" customFormat="1" ht="29.25" customHeight="1" x14ac:dyDescent="0.2">
      <c r="B26" s="774" t="s">
        <v>598</v>
      </c>
      <c r="C26" s="774"/>
      <c r="D26" s="278">
        <f t="shared" si="15"/>
        <v>0</v>
      </c>
      <c r="E26" s="277">
        <f t="shared" si="9"/>
        <v>0</v>
      </c>
      <c r="F26" s="277">
        <f t="shared" si="10"/>
        <v>0</v>
      </c>
      <c r="G26" s="287"/>
      <c r="H26" s="287"/>
      <c r="I26" s="278">
        <f t="shared" si="16"/>
        <v>0</v>
      </c>
      <c r="J26" s="287"/>
      <c r="K26" s="287"/>
      <c r="L26" s="278">
        <f t="shared" si="11"/>
        <v>0</v>
      </c>
      <c r="M26" s="287"/>
      <c r="N26" s="287"/>
      <c r="O26" s="278">
        <f t="shared" si="12"/>
        <v>0</v>
      </c>
      <c r="P26" s="287"/>
      <c r="Q26" s="287"/>
      <c r="R26" s="278">
        <f t="shared" si="13"/>
        <v>0</v>
      </c>
      <c r="S26" s="287"/>
      <c r="T26" s="287"/>
      <c r="U26" s="278">
        <f t="shared" si="14"/>
        <v>0</v>
      </c>
    </row>
    <row r="27" spans="2:21" s="265" customFormat="1" ht="29.25" customHeight="1" x14ac:dyDescent="0.2">
      <c r="B27" s="774" t="s">
        <v>594</v>
      </c>
      <c r="C27" s="774"/>
      <c r="D27" s="278">
        <f t="shared" si="15"/>
        <v>0</v>
      </c>
      <c r="E27" s="277">
        <f t="shared" si="9"/>
        <v>0</v>
      </c>
      <c r="F27" s="277">
        <f t="shared" si="10"/>
        <v>0</v>
      </c>
      <c r="G27" s="287"/>
      <c r="H27" s="287"/>
      <c r="I27" s="278">
        <f t="shared" si="16"/>
        <v>0</v>
      </c>
      <c r="J27" s="287"/>
      <c r="K27" s="287"/>
      <c r="L27" s="278">
        <f t="shared" si="11"/>
        <v>0</v>
      </c>
      <c r="M27" s="287"/>
      <c r="N27" s="287"/>
      <c r="O27" s="278">
        <f t="shared" si="12"/>
        <v>0</v>
      </c>
      <c r="P27" s="287"/>
      <c r="Q27" s="287"/>
      <c r="R27" s="278">
        <f t="shared" si="13"/>
        <v>0</v>
      </c>
      <c r="S27" s="287"/>
      <c r="T27" s="287"/>
      <c r="U27" s="278">
        <f t="shared" si="14"/>
        <v>0</v>
      </c>
    </row>
    <row r="28" spans="2:21" s="265" customFormat="1" ht="29.25" customHeight="1" x14ac:dyDescent="0.2">
      <c r="B28" s="724" t="s">
        <v>371</v>
      </c>
      <c r="C28" s="725"/>
      <c r="D28" s="404">
        <f>ROUND(SUM(D21:D27),2)</f>
        <v>0</v>
      </c>
      <c r="E28" s="404">
        <f t="shared" ref="E28:U28" si="17">ROUND(SUM(E21:E27),2)</f>
        <v>0</v>
      </c>
      <c r="F28" s="404">
        <f t="shared" si="17"/>
        <v>0</v>
      </c>
      <c r="G28" s="404">
        <f t="shared" si="17"/>
        <v>0</v>
      </c>
      <c r="H28" s="404">
        <f t="shared" si="17"/>
        <v>0</v>
      </c>
      <c r="I28" s="404">
        <f t="shared" si="17"/>
        <v>0</v>
      </c>
      <c r="J28" s="404">
        <f t="shared" si="17"/>
        <v>0</v>
      </c>
      <c r="K28" s="404">
        <f t="shared" si="17"/>
        <v>0</v>
      </c>
      <c r="L28" s="404">
        <f t="shared" si="17"/>
        <v>0</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724" t="s">
        <v>335</v>
      </c>
      <c r="C29" s="725"/>
      <c r="D29" s="404">
        <f>ROUND(SUM(D20,D28),2)</f>
        <v>0</v>
      </c>
      <c r="E29" s="404">
        <f t="shared" ref="E29:U29" si="18">ROUND(SUM(E20,E28),2)</f>
        <v>0</v>
      </c>
      <c r="F29" s="404">
        <f t="shared" si="18"/>
        <v>0</v>
      </c>
      <c r="G29" s="404">
        <f t="shared" si="18"/>
        <v>0</v>
      </c>
      <c r="H29" s="404">
        <f t="shared" si="18"/>
        <v>0</v>
      </c>
      <c r="I29" s="404">
        <f t="shared" si="18"/>
        <v>0</v>
      </c>
      <c r="J29" s="404">
        <f t="shared" si="18"/>
        <v>0</v>
      </c>
      <c r="K29" s="404">
        <f t="shared" si="18"/>
        <v>0</v>
      </c>
      <c r="L29" s="404">
        <f>ROUND(SUM(L20,L28),2)</f>
        <v>0</v>
      </c>
      <c r="M29" s="404">
        <f t="shared" si="18"/>
        <v>0</v>
      </c>
      <c r="N29" s="404">
        <f t="shared" si="18"/>
        <v>0</v>
      </c>
      <c r="O29" s="404">
        <f t="shared" si="18"/>
        <v>0</v>
      </c>
      <c r="P29" s="404">
        <f t="shared" si="18"/>
        <v>0</v>
      </c>
      <c r="Q29" s="404">
        <f t="shared" si="18"/>
        <v>0</v>
      </c>
      <c r="R29" s="404">
        <f t="shared" si="18"/>
        <v>0</v>
      </c>
      <c r="S29" s="404">
        <f t="shared" si="18"/>
        <v>0</v>
      </c>
      <c r="T29" s="404">
        <f t="shared" si="18"/>
        <v>0</v>
      </c>
      <c r="U29" s="404">
        <f t="shared" si="18"/>
        <v>0</v>
      </c>
    </row>
    <row r="30" spans="2:21" s="265" customFormat="1" ht="29.25" customHeight="1" x14ac:dyDescent="0.2">
      <c r="B30" s="724" t="s">
        <v>334</v>
      </c>
      <c r="C30" s="725"/>
      <c r="D30" s="404">
        <f>ROUND(0.15*D20,2)</f>
        <v>0</v>
      </c>
      <c r="E30" s="404">
        <f>ROUND(0.15*E20,2)</f>
        <v>0</v>
      </c>
      <c r="F30" s="404">
        <f>ROUND(0.15*F20,2)</f>
        <v>0</v>
      </c>
      <c r="G30" s="404">
        <f t="shared" ref="G30:U30" si="19">ROUND(0.15*G20,2)</f>
        <v>0</v>
      </c>
      <c r="H30" s="404">
        <f t="shared" si="19"/>
        <v>0</v>
      </c>
      <c r="I30" s="404">
        <f t="shared" si="19"/>
        <v>0</v>
      </c>
      <c r="J30" s="404">
        <f t="shared" si="19"/>
        <v>0</v>
      </c>
      <c r="K30" s="404">
        <f t="shared" si="19"/>
        <v>0</v>
      </c>
      <c r="L30" s="404">
        <f t="shared" si="19"/>
        <v>0</v>
      </c>
      <c r="M30" s="404">
        <f t="shared" si="19"/>
        <v>0</v>
      </c>
      <c r="N30" s="404">
        <f t="shared" si="19"/>
        <v>0</v>
      </c>
      <c r="O30" s="404">
        <f t="shared" si="19"/>
        <v>0</v>
      </c>
      <c r="P30" s="404">
        <f t="shared" si="19"/>
        <v>0</v>
      </c>
      <c r="Q30" s="404">
        <f t="shared" si="19"/>
        <v>0</v>
      </c>
      <c r="R30" s="404">
        <f t="shared" si="19"/>
        <v>0</v>
      </c>
      <c r="S30" s="404">
        <f t="shared" si="19"/>
        <v>0</v>
      </c>
      <c r="T30" s="404">
        <f t="shared" si="19"/>
        <v>0</v>
      </c>
      <c r="U30" s="404">
        <f t="shared" si="19"/>
        <v>0</v>
      </c>
    </row>
    <row r="31" spans="2:21" s="265" customFormat="1" ht="29.25" customHeight="1" x14ac:dyDescent="0.2">
      <c r="B31" s="728" t="s">
        <v>332</v>
      </c>
      <c r="C31" s="729"/>
      <c r="D31" s="422">
        <f>ROUND(SUM(D29:D30),2)</f>
        <v>0</v>
      </c>
      <c r="E31" s="422">
        <f t="shared" ref="E31:U31" si="20">ROUND(SUM(E29:E30),2)</f>
        <v>0</v>
      </c>
      <c r="F31" s="422">
        <f t="shared" si="20"/>
        <v>0</v>
      </c>
      <c r="G31" s="422">
        <f t="shared" si="20"/>
        <v>0</v>
      </c>
      <c r="H31" s="422">
        <f t="shared" si="20"/>
        <v>0</v>
      </c>
      <c r="I31" s="422">
        <f t="shared" si="20"/>
        <v>0</v>
      </c>
      <c r="J31" s="422">
        <f t="shared" si="20"/>
        <v>0</v>
      </c>
      <c r="K31" s="422">
        <f t="shared" si="20"/>
        <v>0</v>
      </c>
      <c r="L31" s="422">
        <f t="shared" si="20"/>
        <v>0</v>
      </c>
      <c r="M31" s="422">
        <f t="shared" si="20"/>
        <v>0</v>
      </c>
      <c r="N31" s="422">
        <f t="shared" si="20"/>
        <v>0</v>
      </c>
      <c r="O31" s="422">
        <f t="shared" si="20"/>
        <v>0</v>
      </c>
      <c r="P31" s="422">
        <f t="shared" si="20"/>
        <v>0</v>
      </c>
      <c r="Q31" s="422">
        <f t="shared" si="20"/>
        <v>0</v>
      </c>
      <c r="R31" s="422">
        <f t="shared" si="20"/>
        <v>0</v>
      </c>
      <c r="S31" s="422">
        <f t="shared" si="20"/>
        <v>0</v>
      </c>
      <c r="T31" s="422">
        <f t="shared" si="20"/>
        <v>0</v>
      </c>
      <c r="U31" s="422">
        <f t="shared" si="20"/>
        <v>0</v>
      </c>
    </row>
    <row r="32" spans="2:21" s="265" customFormat="1" ht="29.25" customHeight="1" x14ac:dyDescent="0.2">
      <c r="B32" s="724" t="s">
        <v>511</v>
      </c>
      <c r="C32" s="725"/>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28" t="s">
        <v>333</v>
      </c>
      <c r="C33" s="729"/>
      <c r="D33" s="422">
        <f>ROUND(SUM(D31:D32),2)</f>
        <v>0</v>
      </c>
      <c r="E33" s="422">
        <f t="shared" ref="E33:U33" si="21">ROUND(SUM(E31:E32),2)</f>
        <v>0</v>
      </c>
      <c r="F33" s="422">
        <f t="shared" si="21"/>
        <v>0</v>
      </c>
      <c r="G33" s="422">
        <f t="shared" si="21"/>
        <v>0</v>
      </c>
      <c r="H33" s="422">
        <f t="shared" si="21"/>
        <v>0</v>
      </c>
      <c r="I33" s="422">
        <f t="shared" si="21"/>
        <v>0</v>
      </c>
      <c r="J33" s="422">
        <f t="shared" si="21"/>
        <v>0</v>
      </c>
      <c r="K33" s="422">
        <f t="shared" si="21"/>
        <v>0</v>
      </c>
      <c r="L33" s="422">
        <f t="shared" si="21"/>
        <v>0</v>
      </c>
      <c r="M33" s="422">
        <f t="shared" si="21"/>
        <v>0</v>
      </c>
      <c r="N33" s="422">
        <f t="shared" si="21"/>
        <v>0</v>
      </c>
      <c r="O33" s="422">
        <f t="shared" si="21"/>
        <v>0</v>
      </c>
      <c r="P33" s="422">
        <f t="shared" si="21"/>
        <v>0</v>
      </c>
      <c r="Q33" s="422">
        <f t="shared" si="21"/>
        <v>0</v>
      </c>
      <c r="R33" s="422">
        <f t="shared" si="21"/>
        <v>0</v>
      </c>
      <c r="S33" s="422">
        <f t="shared" si="21"/>
        <v>0</v>
      </c>
      <c r="T33" s="422">
        <f t="shared" si="21"/>
        <v>0</v>
      </c>
      <c r="U33" s="422">
        <f t="shared" si="21"/>
        <v>0</v>
      </c>
    </row>
    <row r="34" spans="2:21" s="265" customFormat="1" ht="29.25" customHeight="1" x14ac:dyDescent="0.2">
      <c r="B34" s="814" t="s">
        <v>331</v>
      </c>
      <c r="C34" s="815"/>
      <c r="D34" s="406">
        <f>ROUND(SUM(E34:F34),2)</f>
        <v>0</v>
      </c>
      <c r="E34" s="406">
        <f>ROUND(SUM(G34,J34,M34,P34,S34),2)</f>
        <v>0</v>
      </c>
      <c r="F34" s="406">
        <f>ROUND(SUM(H34,K34,N34,Q34,T34),2)</f>
        <v>0</v>
      </c>
      <c r="G34" s="287"/>
      <c r="H34" s="287"/>
      <c r="I34" s="406">
        <f>ROUND(SUM(G34:H34),2)</f>
        <v>0</v>
      </c>
      <c r="J34" s="287"/>
      <c r="K34" s="287"/>
      <c r="L34" s="406">
        <f>ROUND(SUM(J34:K34),2)</f>
        <v>0</v>
      </c>
      <c r="M34" s="287"/>
      <c r="N34" s="287"/>
      <c r="O34" s="406">
        <f>ROUND(SUM(M34:N34),2)</f>
        <v>0</v>
      </c>
      <c r="P34" s="287"/>
      <c r="Q34" s="287"/>
      <c r="R34" s="406">
        <f>ROUND(SUM(P34:Q34),2)</f>
        <v>0</v>
      </c>
      <c r="S34" s="287"/>
      <c r="T34" s="287"/>
      <c r="U34" s="406">
        <f>ROUND(SUM(S34:T34),2)</f>
        <v>0</v>
      </c>
    </row>
    <row r="35" spans="2:21" s="290" customFormat="1" ht="29.25" customHeight="1" x14ac:dyDescent="0.2">
      <c r="B35" s="748" t="s">
        <v>596</v>
      </c>
      <c r="C35" s="749"/>
      <c r="D35" s="750"/>
      <c r="E35" s="407">
        <f>ROUND(IFERROR(E$33/$D$33,0),2)</f>
        <v>0</v>
      </c>
      <c r="F35" s="407">
        <f>ROUND(IFERROR(F$33/$D$33,0),2)</f>
        <v>0</v>
      </c>
      <c r="G35" s="264"/>
      <c r="H35" s="264"/>
      <c r="I35" s="407">
        <f>ROUND(IFERROR(I$33/$D$33,0),2)</f>
        <v>0</v>
      </c>
      <c r="J35" s="264"/>
      <c r="K35" s="264"/>
      <c r="L35" s="407">
        <f>ROUND(IFERROR(L$33/$D$33,0),2)</f>
        <v>0</v>
      </c>
      <c r="M35" s="264"/>
      <c r="N35" s="264"/>
      <c r="O35" s="407">
        <f>ROUND(IFERROR(O$33/$D$33,0),2)</f>
        <v>0</v>
      </c>
      <c r="P35" s="264"/>
      <c r="Q35" s="264"/>
      <c r="R35" s="407">
        <f>ROUND(IFERROR(R$33/$D$33,0),2)</f>
        <v>0</v>
      </c>
      <c r="S35" s="264"/>
      <c r="T35" s="264"/>
      <c r="U35" s="407">
        <f>ROUND(IFERROR(U$33/$D$33,0),2)</f>
        <v>0</v>
      </c>
    </row>
    <row r="36" spans="2:21" s="265" customFormat="1" ht="48.75" customHeight="1" x14ac:dyDescent="0.2">
      <c r="B36" s="740" t="s">
        <v>700</v>
      </c>
      <c r="C36" s="740"/>
      <c r="D36" s="740"/>
      <c r="E36" s="740"/>
      <c r="F36" s="740"/>
      <c r="G36" s="264"/>
      <c r="H36" s="264"/>
      <c r="I36" s="264"/>
      <c r="J36" s="264"/>
      <c r="K36" s="264"/>
      <c r="L36" s="264"/>
      <c r="M36" s="264"/>
      <c r="N36" s="264"/>
      <c r="O36" s="264"/>
      <c r="P36" s="264"/>
      <c r="Q36" s="264"/>
      <c r="R36" s="264"/>
      <c r="S36" s="264"/>
      <c r="T36" s="264"/>
      <c r="U36" s="264"/>
    </row>
    <row r="37" spans="2:21" s="265" customFormat="1" ht="12" customHeight="1" x14ac:dyDescent="0.2">
      <c r="B37" s="264"/>
      <c r="C37" s="264"/>
      <c r="D37" s="264"/>
      <c r="E37" s="264"/>
      <c r="F37" s="264"/>
      <c r="G37" s="264"/>
      <c r="H37" s="264"/>
      <c r="I37" s="264"/>
      <c r="J37" s="264"/>
      <c r="K37" s="264"/>
      <c r="L37" s="264"/>
      <c r="M37" s="264"/>
      <c r="N37" s="264"/>
      <c r="O37" s="264"/>
      <c r="P37" s="264"/>
      <c r="Q37" s="264"/>
      <c r="R37" s="264"/>
      <c r="S37" s="264"/>
      <c r="T37" s="264"/>
      <c r="U37" s="264"/>
    </row>
    <row r="38" spans="2:21" s="265" customFormat="1" ht="29.25" customHeight="1" x14ac:dyDescent="0.2">
      <c r="B38" s="734" t="s">
        <v>330</v>
      </c>
      <c r="C38" s="735"/>
      <c r="D38" s="735"/>
      <c r="E38" s="735"/>
      <c r="F38" s="735"/>
      <c r="G38" s="736"/>
      <c r="H38" s="264"/>
      <c r="I38" s="264"/>
      <c r="J38" s="264"/>
      <c r="K38" s="264"/>
      <c r="L38" s="264"/>
      <c r="M38" s="264"/>
      <c r="N38" s="264"/>
      <c r="O38" s="264"/>
      <c r="P38" s="264"/>
      <c r="Q38" s="264"/>
      <c r="R38" s="264"/>
      <c r="S38" s="264"/>
      <c r="T38" s="264"/>
      <c r="U38" s="264"/>
    </row>
    <row r="39" spans="2:21" s="265" customFormat="1" ht="36.75" customHeight="1" x14ac:dyDescent="0.2">
      <c r="B39" s="741" t="s">
        <v>329</v>
      </c>
      <c r="C39" s="742"/>
      <c r="D39" s="369" t="s">
        <v>328</v>
      </c>
      <c r="E39" s="351" t="s">
        <v>327</v>
      </c>
      <c r="F39" s="352" t="s">
        <v>642</v>
      </c>
      <c r="G39" s="352" t="s">
        <v>438</v>
      </c>
      <c r="H39" s="264"/>
      <c r="I39" s="264"/>
      <c r="J39" s="264"/>
      <c r="K39" s="264"/>
      <c r="L39" s="264"/>
      <c r="M39" s="264"/>
      <c r="N39" s="264"/>
      <c r="O39" s="264"/>
      <c r="P39" s="264"/>
      <c r="Q39" s="264"/>
      <c r="R39" s="264"/>
      <c r="S39" s="264"/>
      <c r="T39" s="264"/>
      <c r="U39" s="264"/>
    </row>
    <row r="40" spans="2:21" s="265" customFormat="1" ht="29.25" customHeight="1" x14ac:dyDescent="0.2">
      <c r="B40" s="730" t="s">
        <v>474</v>
      </c>
      <c r="C40" s="731"/>
      <c r="D40" s="790" t="s">
        <v>502</v>
      </c>
      <c r="E40" s="791" t="s">
        <v>319</v>
      </c>
      <c r="F40" s="409" t="s">
        <v>472</v>
      </c>
      <c r="G40" s="279">
        <f>$D15</f>
        <v>0</v>
      </c>
      <c r="H40" s="264"/>
      <c r="I40" s="264"/>
      <c r="J40" s="264"/>
      <c r="K40" s="264"/>
      <c r="L40" s="264"/>
      <c r="M40" s="264"/>
      <c r="N40" s="264"/>
      <c r="O40" s="264"/>
      <c r="P40" s="264"/>
      <c r="Q40" s="264"/>
      <c r="R40" s="264"/>
      <c r="S40" s="264"/>
      <c r="T40" s="264"/>
      <c r="U40" s="264"/>
    </row>
    <row r="41" spans="2:21" s="265" customFormat="1" ht="29.25" customHeight="1" x14ac:dyDescent="0.2">
      <c r="B41" s="730" t="s">
        <v>753</v>
      </c>
      <c r="C41" s="731"/>
      <c r="D41" s="790" t="s">
        <v>502</v>
      </c>
      <c r="E41" s="791" t="s">
        <v>319</v>
      </c>
      <c r="F41" s="409" t="s">
        <v>472</v>
      </c>
      <c r="G41" s="279">
        <f>$D16</f>
        <v>0</v>
      </c>
      <c r="H41" s="264"/>
      <c r="I41" s="264"/>
      <c r="J41" s="264"/>
      <c r="K41" s="264"/>
      <c r="L41" s="264"/>
      <c r="M41" s="264"/>
      <c r="N41" s="264"/>
      <c r="O41" s="264"/>
      <c r="P41" s="264"/>
      <c r="Q41" s="264"/>
      <c r="R41" s="264"/>
      <c r="S41" s="264"/>
      <c r="T41" s="264"/>
      <c r="U41" s="264"/>
    </row>
    <row r="42" spans="2:21" s="265" customFormat="1" ht="29.25" customHeight="1" x14ac:dyDescent="0.2">
      <c r="B42" s="730" t="s">
        <v>521</v>
      </c>
      <c r="C42" s="731"/>
      <c r="D42" s="790" t="s">
        <v>640</v>
      </c>
      <c r="E42" s="791" t="s">
        <v>319</v>
      </c>
      <c r="F42" s="410">
        <f>ROUND(0.2*D29,2)</f>
        <v>0</v>
      </c>
      <c r="G42" s="278">
        <f>$D19</f>
        <v>0</v>
      </c>
      <c r="H42" s="264"/>
      <c r="I42" s="264"/>
      <c r="J42" s="264"/>
      <c r="K42" s="264"/>
      <c r="L42" s="264"/>
      <c r="M42" s="264"/>
      <c r="N42" s="264"/>
      <c r="O42" s="264"/>
      <c r="P42" s="264"/>
      <c r="Q42" s="264"/>
      <c r="R42" s="264"/>
      <c r="S42" s="264"/>
      <c r="T42" s="264"/>
      <c r="U42" s="264"/>
    </row>
    <row r="43" spans="2:21" s="265" customFormat="1" ht="29.25" customHeight="1" x14ac:dyDescent="0.2">
      <c r="B43" s="730" t="s">
        <v>736</v>
      </c>
      <c r="C43" s="731"/>
      <c r="D43" s="790" t="s">
        <v>737</v>
      </c>
      <c r="E43" s="791" t="s">
        <v>319</v>
      </c>
      <c r="F43" s="410">
        <f>ROUND(0.4*D29,2)</f>
        <v>0</v>
      </c>
      <c r="G43" s="278">
        <f>$D21</f>
        <v>0</v>
      </c>
      <c r="H43" s="264"/>
      <c r="I43" s="264"/>
      <c r="J43" s="264"/>
      <c r="K43" s="264"/>
      <c r="L43" s="264"/>
      <c r="M43" s="264"/>
      <c r="N43" s="264"/>
      <c r="O43" s="264"/>
      <c r="P43" s="264"/>
      <c r="Q43" s="264"/>
      <c r="R43" s="264"/>
      <c r="S43" s="264"/>
      <c r="T43" s="264"/>
      <c r="U43" s="264"/>
    </row>
    <row r="44" spans="2:21" s="265" customFormat="1" ht="29.25" customHeight="1" x14ac:dyDescent="0.2">
      <c r="B44" s="730" t="s">
        <v>326</v>
      </c>
      <c r="C44" s="731"/>
      <c r="D44" s="790" t="s">
        <v>748</v>
      </c>
      <c r="E44" s="791" t="s">
        <v>319</v>
      </c>
      <c r="F44" s="410">
        <v>5000</v>
      </c>
      <c r="G44" s="278">
        <f>$D22</f>
        <v>0</v>
      </c>
      <c r="H44" s="264"/>
      <c r="I44" s="264"/>
      <c r="J44" s="264"/>
      <c r="K44" s="264"/>
      <c r="L44" s="264"/>
      <c r="M44" s="264"/>
      <c r="N44" s="264"/>
      <c r="O44" s="264"/>
      <c r="P44" s="264"/>
      <c r="Q44" s="264"/>
      <c r="R44" s="264"/>
      <c r="S44" s="264"/>
      <c r="T44" s="264"/>
      <c r="U44" s="264"/>
    </row>
    <row r="45" spans="2:21" s="265" customFormat="1" ht="29.25" customHeight="1" x14ac:dyDescent="0.2">
      <c r="B45" s="730" t="s">
        <v>1011</v>
      </c>
      <c r="C45" s="731"/>
      <c r="D45" s="408" t="s">
        <v>324</v>
      </c>
      <c r="E45" s="270"/>
      <c r="F45" s="410">
        <f>ROUND(40*E45,2)</f>
        <v>0</v>
      </c>
      <c r="G45" s="278">
        <f>$D23</f>
        <v>0</v>
      </c>
      <c r="H45" s="264"/>
      <c r="I45" s="264"/>
      <c r="J45" s="264"/>
      <c r="K45" s="264"/>
      <c r="L45" s="264"/>
      <c r="M45" s="264"/>
      <c r="N45" s="264"/>
      <c r="O45" s="264"/>
      <c r="P45" s="264"/>
      <c r="Q45" s="264"/>
      <c r="R45" s="264"/>
      <c r="S45" s="264"/>
      <c r="T45" s="264"/>
      <c r="U45" s="264"/>
    </row>
    <row r="46" spans="2:21" s="265" customFormat="1" ht="29.25" customHeight="1" x14ac:dyDescent="0.2">
      <c r="B46" s="730" t="s">
        <v>368</v>
      </c>
      <c r="C46" s="731"/>
      <c r="D46" s="790" t="s">
        <v>745</v>
      </c>
      <c r="E46" s="791" t="s">
        <v>319</v>
      </c>
      <c r="F46" s="410">
        <v>1000</v>
      </c>
      <c r="G46" s="278">
        <f>$D24</f>
        <v>0</v>
      </c>
      <c r="H46" s="264"/>
      <c r="I46" s="264"/>
      <c r="J46" s="264"/>
      <c r="K46" s="264"/>
      <c r="L46" s="264"/>
      <c r="M46" s="264"/>
      <c r="N46" s="264"/>
      <c r="O46" s="264"/>
      <c r="P46" s="264"/>
      <c r="Q46" s="264"/>
      <c r="R46" s="264"/>
      <c r="S46" s="264"/>
      <c r="T46" s="264"/>
      <c r="U46" s="264"/>
    </row>
    <row r="47" spans="2:21" s="265" customFormat="1" ht="29.25" customHeight="1" x14ac:dyDescent="0.2">
      <c r="B47" s="730" t="s">
        <v>599</v>
      </c>
      <c r="C47" s="731"/>
      <c r="D47" s="790" t="s">
        <v>605</v>
      </c>
      <c r="E47" s="791" t="s">
        <v>319</v>
      </c>
      <c r="F47" s="410">
        <v>1500</v>
      </c>
      <c r="G47" s="278">
        <f>$D27</f>
        <v>0</v>
      </c>
      <c r="H47" s="264"/>
      <c r="I47" s="264"/>
      <c r="J47" s="264"/>
      <c r="K47" s="264"/>
      <c r="L47" s="264"/>
      <c r="M47" s="264"/>
      <c r="N47" s="264"/>
      <c r="O47" s="264"/>
      <c r="P47" s="264"/>
      <c r="Q47" s="264"/>
      <c r="R47" s="264"/>
      <c r="S47" s="264"/>
      <c r="T47" s="264"/>
      <c r="U47" s="264"/>
    </row>
    <row r="48" spans="2:21" s="265" customFormat="1" ht="29.25" customHeight="1" x14ac:dyDescent="0.2">
      <c r="B48" s="756" t="s">
        <v>644</v>
      </c>
      <c r="C48" s="757"/>
      <c r="D48" s="790" t="s">
        <v>645</v>
      </c>
      <c r="E48" s="807"/>
      <c r="F48" s="409">
        <f>ROUND(0.01*D31,2)</f>
        <v>0</v>
      </c>
      <c r="G48" s="277">
        <f>$D25</f>
        <v>0</v>
      </c>
      <c r="H48" s="264"/>
      <c r="I48" s="264"/>
      <c r="J48" s="264"/>
      <c r="K48" s="264"/>
      <c r="L48" s="264"/>
      <c r="M48" s="264"/>
      <c r="N48" s="264"/>
      <c r="O48" s="264"/>
      <c r="P48" s="264"/>
      <c r="Q48" s="264"/>
      <c r="R48" s="264"/>
      <c r="S48" s="264"/>
      <c r="T48" s="264"/>
      <c r="U48" s="264"/>
    </row>
    <row r="49" spans="2:21" ht="27.75" customHeight="1" x14ac:dyDescent="0.2">
      <c r="B49" s="730" t="s">
        <v>322</v>
      </c>
      <c r="C49" s="731"/>
      <c r="D49" s="790" t="s">
        <v>641</v>
      </c>
      <c r="E49" s="791" t="s">
        <v>319</v>
      </c>
      <c r="F49" s="410">
        <f>ROUND(0.15*D20,2)</f>
        <v>0</v>
      </c>
      <c r="G49" s="277">
        <f>$D30</f>
        <v>0</v>
      </c>
      <c r="H49" s="272"/>
      <c r="I49" s="272"/>
      <c r="J49" s="272"/>
      <c r="K49" s="272"/>
      <c r="L49" s="272"/>
      <c r="M49" s="272"/>
      <c r="N49" s="272"/>
      <c r="O49" s="272"/>
      <c r="P49" s="272"/>
      <c r="Q49" s="272"/>
      <c r="R49" s="272"/>
      <c r="S49" s="272"/>
      <c r="T49" s="272"/>
      <c r="U49" s="272"/>
    </row>
    <row r="50" spans="2:21" ht="29.25" customHeight="1" x14ac:dyDescent="0.2">
      <c r="B50" s="743" t="s">
        <v>321</v>
      </c>
      <c r="C50" s="744"/>
      <c r="D50" s="744"/>
      <c r="E50" s="744"/>
      <c r="F50" s="744"/>
      <c r="G50" s="745"/>
      <c r="H50" s="272"/>
      <c r="I50" s="272"/>
      <c r="J50" s="272"/>
      <c r="K50" s="272"/>
      <c r="L50" s="272"/>
      <c r="M50" s="272"/>
      <c r="N50" s="272"/>
      <c r="O50" s="272"/>
      <c r="P50" s="272"/>
      <c r="Q50" s="272"/>
      <c r="R50" s="272"/>
      <c r="S50" s="272"/>
      <c r="T50" s="272"/>
      <c r="U50" s="272"/>
    </row>
    <row r="51" spans="2:21" ht="29.25" customHeight="1" x14ac:dyDescent="0.2">
      <c r="B51" s="730" t="s">
        <v>706</v>
      </c>
      <c r="C51" s="731"/>
      <c r="D51" s="803" t="s">
        <v>746</v>
      </c>
      <c r="E51" s="804" t="s">
        <v>319</v>
      </c>
      <c r="F51" s="411">
        <v>500000</v>
      </c>
      <c r="G51" s="280">
        <f>$D31</f>
        <v>0</v>
      </c>
      <c r="H51" s="272"/>
      <c r="I51" s="272"/>
      <c r="J51" s="272"/>
      <c r="K51" s="272"/>
      <c r="L51" s="272"/>
      <c r="M51" s="272"/>
      <c r="N51" s="272"/>
      <c r="O51" s="272"/>
      <c r="P51" s="272"/>
      <c r="Q51" s="272"/>
      <c r="R51" s="272"/>
      <c r="S51" s="272"/>
      <c r="T51" s="272"/>
      <c r="U51" s="272"/>
    </row>
    <row r="52" spans="2:21" ht="30.75" customHeight="1" x14ac:dyDescent="0.2">
      <c r="B52" s="730" t="s">
        <v>523</v>
      </c>
      <c r="C52" s="731"/>
      <c r="D52" s="790" t="s">
        <v>752</v>
      </c>
      <c r="E52" s="791" t="s">
        <v>319</v>
      </c>
      <c r="F52" s="410">
        <f>ROUND(0.6*D33,2)</f>
        <v>0</v>
      </c>
      <c r="G52" s="278">
        <f>$D34</f>
        <v>0</v>
      </c>
      <c r="H52" s="272"/>
      <c r="I52" s="272"/>
      <c r="J52" s="272"/>
      <c r="K52" s="272"/>
      <c r="L52" s="272"/>
      <c r="M52" s="272"/>
      <c r="N52" s="272"/>
      <c r="O52" s="272"/>
      <c r="P52" s="272"/>
      <c r="Q52" s="272"/>
      <c r="R52" s="272"/>
      <c r="S52" s="272"/>
      <c r="T52" s="272"/>
      <c r="U52" s="272"/>
    </row>
    <row r="53" spans="2:21" ht="12" customHeight="1" x14ac:dyDescent="0.2">
      <c r="B53" s="272"/>
      <c r="C53" s="272"/>
      <c r="D53" s="272"/>
      <c r="E53" s="272"/>
      <c r="F53" s="272"/>
      <c r="G53" s="272"/>
      <c r="H53" s="272"/>
      <c r="I53" s="272"/>
      <c r="J53" s="272"/>
      <c r="K53" s="272"/>
      <c r="L53" s="272"/>
      <c r="M53" s="272"/>
      <c r="N53" s="272"/>
      <c r="O53" s="272"/>
      <c r="P53" s="272"/>
      <c r="Q53" s="272"/>
      <c r="R53" s="272"/>
      <c r="S53" s="272"/>
      <c r="T53" s="272"/>
      <c r="U53" s="272"/>
    </row>
    <row r="54" spans="2:21" ht="25.25" customHeight="1" x14ac:dyDescent="0.2">
      <c r="B54" s="792" t="s">
        <v>698</v>
      </c>
      <c r="C54" s="793"/>
      <c r="D54" s="794"/>
      <c r="E54" s="272"/>
      <c r="F54" s="272"/>
      <c r="G54" s="272"/>
      <c r="H54" s="272"/>
      <c r="I54" s="272"/>
      <c r="J54" s="272"/>
      <c r="K54" s="272"/>
      <c r="L54" s="272"/>
      <c r="M54" s="272"/>
      <c r="N54" s="272"/>
      <c r="O54" s="272"/>
      <c r="P54" s="272"/>
      <c r="Q54" s="272"/>
      <c r="R54" s="272"/>
      <c r="S54" s="272"/>
      <c r="T54" s="272"/>
      <c r="U54" s="272"/>
    </row>
    <row r="55" spans="2:21" ht="39.75" customHeight="1" x14ac:dyDescent="0.2">
      <c r="B55" s="434" t="s">
        <v>317</v>
      </c>
      <c r="C55" s="795" t="s">
        <v>437</v>
      </c>
      <c r="D55" s="796"/>
      <c r="E55" s="272"/>
      <c r="F55" s="272"/>
      <c r="G55" s="272"/>
      <c r="H55" s="272"/>
      <c r="I55" s="272"/>
      <c r="J55" s="272"/>
      <c r="K55" s="272"/>
      <c r="L55" s="272"/>
      <c r="M55" s="272"/>
      <c r="N55" s="272"/>
      <c r="O55" s="272"/>
      <c r="P55" s="272"/>
      <c r="Q55" s="272"/>
      <c r="R55" s="272"/>
      <c r="S55" s="272"/>
      <c r="T55" s="272"/>
      <c r="U55" s="272"/>
    </row>
    <row r="56" spans="2:21" ht="25.25" customHeight="1" x14ac:dyDescent="0.2">
      <c r="B56" s="801" t="s">
        <v>316</v>
      </c>
      <c r="C56" s="370" t="s">
        <v>315</v>
      </c>
      <c r="D56" s="370" t="s">
        <v>314</v>
      </c>
      <c r="E56" s="272"/>
      <c r="F56" s="272"/>
      <c r="G56" s="272"/>
      <c r="H56" s="272"/>
      <c r="I56" s="272"/>
      <c r="J56" s="272"/>
      <c r="K56" s="272"/>
      <c r="L56" s="272"/>
      <c r="M56" s="272"/>
      <c r="N56" s="272"/>
      <c r="O56" s="272"/>
      <c r="P56" s="272"/>
      <c r="Q56" s="272"/>
      <c r="R56" s="272"/>
      <c r="S56" s="272"/>
      <c r="T56" s="272"/>
      <c r="U56" s="272"/>
    </row>
    <row r="57" spans="2:21" ht="25.25" customHeight="1" x14ac:dyDescent="0.2">
      <c r="B57" s="802"/>
      <c r="C57" s="370" t="s">
        <v>313</v>
      </c>
      <c r="D57" s="370" t="s">
        <v>312</v>
      </c>
      <c r="E57" s="272"/>
      <c r="F57" s="272"/>
      <c r="G57" s="272"/>
      <c r="H57" s="272"/>
      <c r="I57" s="272"/>
      <c r="J57" s="272"/>
      <c r="K57" s="272"/>
      <c r="L57" s="272"/>
      <c r="M57" s="272"/>
      <c r="N57" s="272"/>
      <c r="O57" s="272"/>
      <c r="P57" s="272"/>
      <c r="Q57" s="272"/>
      <c r="R57" s="272"/>
      <c r="S57" s="272"/>
      <c r="T57" s="272"/>
      <c r="U57" s="272"/>
    </row>
    <row r="58" spans="2:21" ht="25.25" customHeight="1" x14ac:dyDescent="0.2">
      <c r="B58" s="435" t="s">
        <v>311</v>
      </c>
      <c r="C58" s="797" t="s">
        <v>310</v>
      </c>
      <c r="D58" s="797"/>
      <c r="E58" s="272"/>
      <c r="F58" s="272"/>
      <c r="G58" s="272"/>
      <c r="H58" s="272"/>
      <c r="I58" s="272"/>
      <c r="J58" s="272"/>
      <c r="K58" s="272"/>
      <c r="L58" s="272"/>
      <c r="M58" s="272"/>
      <c r="N58" s="272"/>
      <c r="O58" s="272"/>
      <c r="P58" s="272"/>
      <c r="Q58" s="272"/>
      <c r="R58" s="272"/>
      <c r="S58" s="272"/>
      <c r="T58" s="272"/>
      <c r="U58" s="272"/>
    </row>
    <row r="59" spans="2:21" ht="12" customHeight="1" x14ac:dyDescent="0.2">
      <c r="B59" s="273"/>
      <c r="C59" s="272"/>
      <c r="D59" s="272"/>
      <c r="E59" s="272"/>
      <c r="F59" s="272"/>
      <c r="G59" s="272"/>
      <c r="H59" s="272"/>
      <c r="I59" s="272"/>
      <c r="J59" s="272"/>
      <c r="K59" s="272"/>
      <c r="L59" s="272"/>
      <c r="M59" s="272"/>
      <c r="N59" s="272"/>
      <c r="O59" s="272"/>
      <c r="P59" s="272"/>
      <c r="Q59" s="272"/>
      <c r="R59" s="272"/>
      <c r="S59" s="272"/>
      <c r="T59" s="272"/>
      <c r="U59" s="272"/>
    </row>
    <row r="60" spans="2:21" s="274" customFormat="1" ht="40" customHeight="1" x14ac:dyDescent="0.2">
      <c r="B60" s="371" t="s">
        <v>611</v>
      </c>
      <c r="C60" s="829" t="s">
        <v>612</v>
      </c>
      <c r="D60" s="829"/>
      <c r="E60" s="829" t="s">
        <v>613</v>
      </c>
      <c r="F60" s="829"/>
      <c r="G60" s="14"/>
      <c r="H60" s="14"/>
      <c r="I60" s="14"/>
      <c r="J60" s="276"/>
      <c r="K60" s="276"/>
      <c r="L60" s="276"/>
      <c r="M60" s="276"/>
      <c r="N60" s="276"/>
      <c r="O60" s="293"/>
      <c r="P60" s="276"/>
      <c r="Q60" s="244"/>
      <c r="R60" s="244"/>
      <c r="S60" s="244"/>
      <c r="T60" s="244"/>
      <c r="U60" s="244"/>
    </row>
    <row r="61" spans="2:21" s="274" customFormat="1" ht="40" customHeight="1" x14ac:dyDescent="0.2">
      <c r="B61" s="372" t="s">
        <v>614</v>
      </c>
      <c r="C61" s="830" t="s">
        <v>615</v>
      </c>
      <c r="D61" s="830"/>
      <c r="E61" s="830" t="s">
        <v>616</v>
      </c>
      <c r="F61" s="830"/>
      <c r="G61" s="14"/>
      <c r="H61" s="14"/>
      <c r="I61" s="14"/>
      <c r="J61" s="276"/>
      <c r="K61" s="276"/>
      <c r="L61" s="276"/>
      <c r="M61" s="276"/>
      <c r="N61" s="276"/>
      <c r="O61" s="293"/>
      <c r="P61" s="276"/>
      <c r="Q61" s="230"/>
      <c r="R61" s="230"/>
      <c r="S61" s="230"/>
      <c r="T61" s="230"/>
      <c r="U61" s="230"/>
    </row>
    <row r="62" spans="2:21" s="274" customFormat="1" ht="39.75" customHeight="1" x14ac:dyDescent="0.2">
      <c r="B62" s="371" t="s">
        <v>617</v>
      </c>
      <c r="C62" s="830" t="s">
        <v>618</v>
      </c>
      <c r="D62" s="830"/>
      <c r="E62" s="830" t="s">
        <v>619</v>
      </c>
      <c r="F62" s="830"/>
      <c r="G62" s="14"/>
      <c r="H62" s="14"/>
      <c r="I62" s="14"/>
      <c r="J62" s="276"/>
      <c r="K62" s="276"/>
      <c r="L62" s="276"/>
      <c r="M62" s="276"/>
      <c r="N62" s="276"/>
      <c r="O62" s="293"/>
      <c r="P62" s="276"/>
      <c r="Q62" s="230"/>
      <c r="R62" s="230"/>
      <c r="S62" s="230"/>
      <c r="T62" s="230"/>
      <c r="U62" s="230"/>
    </row>
    <row r="63" spans="2:21" s="274" customFormat="1" ht="55.5" customHeight="1" x14ac:dyDescent="0.2">
      <c r="B63" s="371" t="s">
        <v>620</v>
      </c>
      <c r="C63" s="830" t="s">
        <v>621</v>
      </c>
      <c r="D63" s="830"/>
      <c r="E63" s="830" t="s">
        <v>622</v>
      </c>
      <c r="F63" s="830"/>
      <c r="G63" s="14"/>
      <c r="H63" s="14"/>
      <c r="I63" s="14"/>
      <c r="J63" s="276"/>
      <c r="K63" s="276"/>
      <c r="L63" s="276"/>
      <c r="M63" s="276"/>
      <c r="N63" s="276"/>
      <c r="O63" s="293"/>
      <c r="P63" s="276"/>
      <c r="Q63" s="230"/>
      <c r="R63" s="230"/>
      <c r="S63" s="230"/>
      <c r="T63" s="230"/>
      <c r="U63" s="230"/>
    </row>
    <row r="64" spans="2:21" s="274" customFormat="1" ht="56.25" customHeight="1" x14ac:dyDescent="0.2">
      <c r="B64" s="371" t="s">
        <v>623</v>
      </c>
      <c r="C64" s="830" t="s">
        <v>624</v>
      </c>
      <c r="D64" s="830"/>
      <c r="E64" s="830" t="s">
        <v>625</v>
      </c>
      <c r="F64" s="830"/>
      <c r="G64" s="14"/>
      <c r="H64" s="14"/>
      <c r="I64" s="14"/>
      <c r="J64" s="276"/>
      <c r="K64" s="276"/>
      <c r="L64" s="276"/>
      <c r="M64" s="276"/>
      <c r="N64" s="276"/>
      <c r="O64" s="293"/>
      <c r="P64" s="276"/>
      <c r="Q64" s="230"/>
      <c r="R64" s="230"/>
      <c r="S64" s="230"/>
      <c r="T64" s="230"/>
      <c r="U64" s="230"/>
    </row>
    <row r="65" spans="2:21" s="274" customFormat="1" ht="84.75" customHeight="1" x14ac:dyDescent="0.2">
      <c r="B65" s="371" t="s">
        <v>626</v>
      </c>
      <c r="C65" s="830" t="s">
        <v>627</v>
      </c>
      <c r="D65" s="830"/>
      <c r="E65" s="830" t="s">
        <v>628</v>
      </c>
      <c r="F65" s="830"/>
      <c r="G65" s="14"/>
      <c r="H65" s="14"/>
      <c r="I65" s="14"/>
      <c r="J65" s="276"/>
      <c r="K65" s="276"/>
      <c r="L65" s="276"/>
      <c r="M65" s="276"/>
      <c r="N65" s="276"/>
      <c r="O65" s="293"/>
      <c r="P65" s="276"/>
      <c r="Q65" s="230"/>
      <c r="R65" s="230"/>
      <c r="S65" s="230"/>
      <c r="T65" s="230"/>
      <c r="U65" s="230"/>
    </row>
    <row r="66" spans="2:21" s="274" customFormat="1" ht="12" customHeight="1" x14ac:dyDescent="0.2">
      <c r="B66" s="228"/>
      <c r="C66" s="228"/>
      <c r="D66" s="229"/>
      <c r="E66" s="229"/>
      <c r="F66" s="229"/>
      <c r="G66" s="230"/>
      <c r="H66" s="230"/>
      <c r="I66" s="230"/>
      <c r="J66" s="230"/>
      <c r="K66" s="230"/>
      <c r="L66" s="230"/>
      <c r="M66" s="230"/>
      <c r="N66" s="230"/>
      <c r="O66" s="230"/>
      <c r="P66" s="230"/>
      <c r="Q66" s="230"/>
      <c r="R66" s="230"/>
      <c r="S66" s="230"/>
      <c r="T66" s="230"/>
      <c r="U66" s="230"/>
    </row>
    <row r="67" spans="2:21" s="274" customFormat="1" ht="25.25" customHeight="1" x14ac:dyDescent="0.2">
      <c r="B67" s="834" t="s">
        <v>699</v>
      </c>
      <c r="C67" s="834"/>
      <c r="D67" s="834"/>
      <c r="E67" s="834"/>
      <c r="F67" s="834"/>
      <c r="G67" s="230"/>
      <c r="H67" s="230"/>
      <c r="I67" s="230"/>
      <c r="J67" s="230"/>
      <c r="K67" s="230"/>
      <c r="L67" s="230"/>
      <c r="M67" s="230"/>
      <c r="N67" s="230"/>
      <c r="O67" s="230"/>
      <c r="P67" s="230"/>
      <c r="Q67" s="230"/>
      <c r="R67" s="230"/>
      <c r="S67" s="230"/>
      <c r="T67" s="230"/>
      <c r="U67" s="230"/>
    </row>
    <row r="68" spans="2:21" s="274" customFormat="1" ht="42.75" customHeight="1" x14ac:dyDescent="0.2">
      <c r="B68" s="371" t="s">
        <v>611</v>
      </c>
      <c r="C68" s="829" t="s">
        <v>629</v>
      </c>
      <c r="D68" s="829"/>
      <c r="E68" s="829" t="s">
        <v>630</v>
      </c>
      <c r="F68" s="829"/>
      <c r="G68" s="230"/>
      <c r="H68" s="230"/>
      <c r="I68" s="230"/>
      <c r="J68" s="230"/>
      <c r="K68" s="230"/>
      <c r="L68" s="230"/>
      <c r="M68" s="230"/>
      <c r="N68" s="230"/>
      <c r="O68" s="230"/>
      <c r="P68" s="230"/>
      <c r="Q68" s="230"/>
      <c r="R68" s="230"/>
      <c r="S68" s="230"/>
      <c r="T68" s="230"/>
      <c r="U68" s="230"/>
    </row>
    <row r="69" spans="2:21" s="274" customFormat="1" ht="25.25" customHeight="1" x14ac:dyDescent="0.2">
      <c r="B69" s="371" t="s">
        <v>631</v>
      </c>
      <c r="C69" s="833">
        <v>27.98</v>
      </c>
      <c r="D69" s="833"/>
      <c r="E69" s="833">
        <v>22.21</v>
      </c>
      <c r="F69" s="833"/>
      <c r="G69" s="276"/>
      <c r="H69" s="276"/>
      <c r="I69" s="14"/>
      <c r="J69" s="276"/>
      <c r="K69" s="276"/>
      <c r="L69" s="276"/>
      <c r="M69" s="276"/>
      <c r="N69" s="276"/>
      <c r="O69" s="293"/>
      <c r="P69" s="276"/>
      <c r="Q69" s="276"/>
      <c r="R69" s="276"/>
      <c r="S69" s="276"/>
      <c r="T69" s="276"/>
      <c r="U69" s="276"/>
    </row>
    <row r="70" spans="2:21" s="274" customFormat="1" ht="25.25" customHeight="1" x14ac:dyDescent="0.2">
      <c r="B70" s="371" t="s">
        <v>632</v>
      </c>
      <c r="C70" s="833">
        <v>19.62</v>
      </c>
      <c r="D70" s="833"/>
      <c r="E70" s="833">
        <v>14.77</v>
      </c>
      <c r="F70" s="833"/>
      <c r="G70" s="276"/>
      <c r="H70" s="276"/>
      <c r="I70" s="14"/>
      <c r="J70" s="276"/>
      <c r="K70" s="276"/>
      <c r="L70" s="276"/>
      <c r="M70" s="276"/>
      <c r="N70" s="276"/>
      <c r="O70" s="293"/>
      <c r="P70" s="276"/>
      <c r="Q70" s="276"/>
      <c r="R70" s="276"/>
      <c r="S70" s="276"/>
      <c r="T70" s="276"/>
      <c r="U70" s="276"/>
    </row>
    <row r="71" spans="2:21" s="274" customFormat="1" ht="25.25" customHeight="1" x14ac:dyDescent="0.2">
      <c r="B71" s="371" t="s">
        <v>633</v>
      </c>
      <c r="C71" s="833">
        <v>16</v>
      </c>
      <c r="D71" s="833"/>
      <c r="E71" s="833">
        <v>12.6</v>
      </c>
      <c r="F71" s="833"/>
      <c r="G71" s="276"/>
      <c r="H71" s="245"/>
      <c r="I71" s="14"/>
      <c r="J71" s="276"/>
      <c r="K71" s="276"/>
      <c r="L71" s="276"/>
      <c r="M71" s="276"/>
      <c r="N71" s="276"/>
      <c r="O71" s="293"/>
      <c r="P71" s="276"/>
      <c r="Q71" s="276"/>
      <c r="R71" s="276"/>
      <c r="S71" s="276"/>
      <c r="T71" s="276"/>
      <c r="U71" s="276"/>
    </row>
    <row r="72" spans="2:21" s="274" customFormat="1" ht="25.25" customHeight="1" x14ac:dyDescent="0.2">
      <c r="B72" s="371" t="s">
        <v>634</v>
      </c>
      <c r="C72" s="833">
        <v>15.73</v>
      </c>
      <c r="D72" s="833"/>
      <c r="E72" s="833">
        <v>12.06</v>
      </c>
      <c r="F72" s="833"/>
      <c r="G72" s="276"/>
      <c r="H72" s="245"/>
      <c r="I72" s="14"/>
      <c r="J72" s="276"/>
      <c r="K72" s="276"/>
      <c r="L72" s="276"/>
      <c r="M72" s="276"/>
      <c r="N72" s="276"/>
      <c r="O72" s="293"/>
      <c r="P72" s="276"/>
      <c r="Q72" s="276"/>
      <c r="R72" s="276"/>
      <c r="S72" s="276"/>
      <c r="T72" s="276"/>
      <c r="U72" s="276"/>
    </row>
    <row r="73" spans="2:21" s="274" customFormat="1" ht="25.25" customHeight="1" x14ac:dyDescent="0.2">
      <c r="B73" s="371" t="s">
        <v>635</v>
      </c>
      <c r="C73" s="833">
        <v>12.47</v>
      </c>
      <c r="D73" s="833"/>
      <c r="E73" s="833">
        <v>9.51</v>
      </c>
      <c r="F73" s="833"/>
      <c r="G73" s="276"/>
      <c r="H73" s="245"/>
      <c r="I73" s="14"/>
      <c r="J73" s="276"/>
      <c r="K73" s="276"/>
      <c r="L73" s="276"/>
      <c r="M73" s="276"/>
      <c r="N73" s="276"/>
      <c r="O73" s="293"/>
      <c r="P73" s="276"/>
      <c r="Q73" s="276"/>
      <c r="R73" s="276"/>
      <c r="S73" s="276"/>
      <c r="T73" s="276"/>
      <c r="U73" s="276"/>
    </row>
    <row r="74" spans="2:21" s="274" customFormat="1" ht="25.25" customHeight="1" x14ac:dyDescent="0.2">
      <c r="B74" s="841" t="s">
        <v>636</v>
      </c>
      <c r="C74" s="841"/>
      <c r="D74" s="841"/>
      <c r="E74" s="841"/>
      <c r="F74" s="841"/>
      <c r="G74" s="276"/>
      <c r="H74" s="245"/>
      <c r="I74" s="14"/>
      <c r="J74" s="14"/>
      <c r="K74" s="276"/>
      <c r="L74" s="276"/>
      <c r="M74" s="276"/>
      <c r="N74" s="276"/>
      <c r="O74" s="293"/>
      <c r="P74" s="276"/>
      <c r="Q74" s="276"/>
      <c r="R74" s="276"/>
      <c r="S74" s="276"/>
      <c r="T74" s="276"/>
      <c r="U74" s="276"/>
    </row>
    <row r="75" spans="2:21" s="274" customFormat="1" ht="38.25" customHeight="1" x14ac:dyDescent="0.2">
      <c r="B75" s="842" t="s">
        <v>637</v>
      </c>
      <c r="C75" s="842"/>
      <c r="D75" s="842"/>
      <c r="E75" s="842"/>
      <c r="F75" s="842"/>
      <c r="G75" s="14"/>
      <c r="H75" s="245"/>
      <c r="I75" s="14"/>
      <c r="J75" s="14"/>
      <c r="K75" s="276"/>
      <c r="L75" s="276"/>
      <c r="M75" s="276"/>
      <c r="N75" s="276"/>
      <c r="O75" s="293"/>
      <c r="P75" s="276"/>
      <c r="Q75" s="276"/>
      <c r="R75" s="276"/>
      <c r="S75" s="276"/>
      <c r="T75" s="276"/>
      <c r="U75" s="276"/>
    </row>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hidden="1" customHeight="1" x14ac:dyDescent="0.2"/>
    <row r="178" ht="25.25" hidden="1" customHeight="1" x14ac:dyDescent="0.2"/>
    <row r="179" ht="25.25" customHeight="1" x14ac:dyDescent="0.2"/>
    <row r="180" ht="25.25" customHeight="1" x14ac:dyDescent="0.2"/>
    <row r="181" ht="25.25" customHeight="1" x14ac:dyDescent="0.2"/>
    <row r="182" ht="25.25" customHeight="1" x14ac:dyDescent="0.2"/>
    <row r="183" ht="25.25" customHeight="1" x14ac:dyDescent="0.2"/>
    <row r="184" ht="25.25" customHeight="1" x14ac:dyDescent="0.2"/>
    <row r="185" ht="25.25" hidden="1" customHeight="1" x14ac:dyDescent="0.2"/>
    <row r="186" ht="25.25" hidden="1" customHeight="1" x14ac:dyDescent="0.2"/>
    <row r="187" ht="25.25" hidden="1" customHeight="1" x14ac:dyDescent="0.2"/>
    <row r="188" ht="25.25" hidden="1"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hidden="1" customHeight="1" x14ac:dyDescent="0.2"/>
    <row r="239" ht="25.25" hidden="1" customHeight="1" x14ac:dyDescent="0.2"/>
    <row r="240" ht="25.25" customHeight="1" x14ac:dyDescent="0.2"/>
    <row r="241" ht="25.25" customHeight="1" x14ac:dyDescent="0.2"/>
    <row r="242" ht="25.25" customHeight="1" x14ac:dyDescent="0.2"/>
    <row r="243" ht="25.25" customHeight="1" x14ac:dyDescent="0.2"/>
    <row r="244" ht="25.25" customHeight="1" x14ac:dyDescent="0.2"/>
    <row r="245" ht="25.25" customHeight="1" x14ac:dyDescent="0.2"/>
    <row r="246" ht="25.25" hidden="1" customHeight="1" x14ac:dyDescent="0.2"/>
    <row r="247" ht="25.25" hidden="1" customHeight="1" x14ac:dyDescent="0.2"/>
    <row r="248" ht="25.25" hidden="1" customHeight="1" x14ac:dyDescent="0.2"/>
    <row r="249" ht="25.25" hidden="1"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hidden="1" customHeight="1" x14ac:dyDescent="0.2"/>
    <row r="300" ht="25.25" hidden="1" customHeight="1" x14ac:dyDescent="0.2"/>
    <row r="301" ht="25.25" customHeight="1" x14ac:dyDescent="0.2"/>
    <row r="302" ht="25.25" customHeight="1" x14ac:dyDescent="0.2"/>
    <row r="303" ht="25.25" customHeight="1" x14ac:dyDescent="0.2"/>
    <row r="304" ht="25.25" customHeight="1" x14ac:dyDescent="0.2"/>
    <row r="305" ht="25.25" customHeight="1" x14ac:dyDescent="0.2"/>
    <row r="306" ht="25.25" customHeight="1" x14ac:dyDescent="0.2"/>
    <row r="307" ht="25.25" hidden="1" customHeight="1" x14ac:dyDescent="0.2"/>
    <row r="308" ht="25.25" hidden="1" customHeight="1" x14ac:dyDescent="0.2"/>
    <row r="309" ht="25.25" hidden="1" customHeight="1" x14ac:dyDescent="0.2"/>
    <row r="310" ht="25.25" hidden="1"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hidden="1" customHeight="1" x14ac:dyDescent="0.2"/>
    <row r="361" ht="25.25" hidden="1" customHeight="1" x14ac:dyDescent="0.2"/>
    <row r="362" ht="25.25" customHeight="1" x14ac:dyDescent="0.2"/>
    <row r="363" ht="25.25" customHeight="1" x14ac:dyDescent="0.2"/>
    <row r="364" ht="25.25" customHeight="1" x14ac:dyDescent="0.2"/>
    <row r="365" ht="25.25" customHeight="1" x14ac:dyDescent="0.2"/>
    <row r="366" ht="25.25" customHeight="1" x14ac:dyDescent="0.2"/>
    <row r="367" ht="25.25" customHeight="1" x14ac:dyDescent="0.2"/>
    <row r="368" ht="25.25" hidden="1" customHeight="1" x14ac:dyDescent="0.2"/>
    <row r="369" ht="25.25" hidden="1" customHeight="1" x14ac:dyDescent="0.2"/>
    <row r="370" ht="25.25" hidden="1" customHeight="1" x14ac:dyDescent="0.2"/>
    <row r="371" ht="25.25" hidden="1"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hidden="1" customHeight="1" x14ac:dyDescent="0.2"/>
    <row r="422" ht="25.25" hidden="1" customHeight="1" x14ac:dyDescent="0.2"/>
    <row r="423" ht="25.25" customHeight="1" x14ac:dyDescent="0.2"/>
    <row r="424" ht="25.25" customHeight="1" x14ac:dyDescent="0.2"/>
    <row r="425" ht="25.25" customHeight="1" x14ac:dyDescent="0.2"/>
    <row r="426" ht="25.25" customHeight="1" x14ac:dyDescent="0.2"/>
    <row r="427" ht="25.25" customHeight="1" x14ac:dyDescent="0.2"/>
    <row r="428" ht="25.25" customHeight="1" x14ac:dyDescent="0.2"/>
    <row r="429" ht="25.25" hidden="1" customHeight="1" x14ac:dyDescent="0.2"/>
    <row r="430" ht="25.25" hidden="1" customHeight="1" x14ac:dyDescent="0.2"/>
    <row r="431" ht="25.25" hidden="1" customHeight="1" x14ac:dyDescent="0.2"/>
    <row r="432" ht="25.25" hidden="1"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hidden="1" customHeight="1" x14ac:dyDescent="0.2"/>
    <row r="483" ht="25.25" hidden="1" customHeight="1" x14ac:dyDescent="0.2"/>
    <row r="484" ht="25.25" customHeight="1" x14ac:dyDescent="0.2"/>
    <row r="485" ht="25.25" customHeight="1" x14ac:dyDescent="0.2"/>
    <row r="486" ht="25.25" customHeight="1" x14ac:dyDescent="0.2"/>
    <row r="487" ht="25.25" customHeight="1" x14ac:dyDescent="0.2"/>
    <row r="488" ht="25.25" customHeight="1" x14ac:dyDescent="0.2"/>
    <row r="489" ht="25.25" customHeight="1" x14ac:dyDescent="0.2"/>
    <row r="490" ht="25.25" hidden="1" customHeight="1" x14ac:dyDescent="0.2"/>
    <row r="491" ht="25.25" hidden="1" customHeight="1" x14ac:dyDescent="0.2"/>
    <row r="492" ht="25.25" hidden="1" customHeight="1" x14ac:dyDescent="0.2"/>
    <row r="493" ht="25.25" hidden="1"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hidden="1" customHeight="1" x14ac:dyDescent="0.2"/>
    <row r="544" ht="25.25" hidden="1" customHeight="1" x14ac:dyDescent="0.2"/>
    <row r="545" ht="25.25" customHeight="1" x14ac:dyDescent="0.2"/>
    <row r="546" ht="25.25" customHeight="1" x14ac:dyDescent="0.2"/>
    <row r="547" ht="25.25" customHeight="1" x14ac:dyDescent="0.2"/>
    <row r="548" ht="25.25" customHeight="1" x14ac:dyDescent="0.2"/>
    <row r="549" ht="25.25" customHeight="1" x14ac:dyDescent="0.2"/>
    <row r="550" ht="25.25" customHeight="1" x14ac:dyDescent="0.2"/>
    <row r="551" ht="25.25" hidden="1" customHeight="1" x14ac:dyDescent="0.2"/>
    <row r="552" ht="25.25" hidden="1" customHeight="1" x14ac:dyDescent="0.2"/>
    <row r="553" ht="25.25" hidden="1" customHeight="1" x14ac:dyDescent="0.2"/>
    <row r="554" ht="25.25" hidden="1"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hidden="1" customHeight="1" x14ac:dyDescent="0.2"/>
    <row r="605" ht="25.25" hidden="1" customHeight="1" x14ac:dyDescent="0.2"/>
    <row r="606" ht="25.25" customHeight="1" x14ac:dyDescent="0.2"/>
    <row r="607" ht="25.25" customHeight="1" x14ac:dyDescent="0.2"/>
    <row r="608" ht="25.25" customHeight="1" x14ac:dyDescent="0.2"/>
    <row r="609" ht="25.25" customHeight="1" x14ac:dyDescent="0.2"/>
    <row r="610" ht="25.25" customHeight="1" x14ac:dyDescent="0.2"/>
    <row r="611" ht="25.25" customHeight="1" x14ac:dyDescent="0.2"/>
    <row r="612" ht="25.25" hidden="1" customHeight="1" x14ac:dyDescent="0.2"/>
    <row r="613" ht="25.25" hidden="1" customHeight="1" x14ac:dyDescent="0.2"/>
    <row r="614" ht="25.25" hidden="1" customHeight="1" x14ac:dyDescent="0.2"/>
    <row r="615" ht="25.25" hidden="1"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hidden="1" customHeight="1" x14ac:dyDescent="0.2"/>
    <row r="668" ht="25.25" hidden="1"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hidden="1" customHeight="1" x14ac:dyDescent="0.2"/>
    <row r="723" ht="25.25" hidden="1"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hidden="1" customHeight="1" x14ac:dyDescent="0.2"/>
    <row r="778" ht="25.25" hidden="1" customHeight="1" x14ac:dyDescent="0.2"/>
    <row r="779" ht="25.25" customHeight="1" x14ac:dyDescent="0.2"/>
    <row r="780" ht="25.25" customHeight="1" x14ac:dyDescent="0.2"/>
    <row r="781" ht="25.25" customHeight="1" x14ac:dyDescent="0.2"/>
    <row r="782" ht="25.25" customHeight="1" x14ac:dyDescent="0.2"/>
    <row r="827" hidden="1" x14ac:dyDescent="0.2"/>
    <row r="828" hidden="1" x14ac:dyDescent="0.2"/>
    <row r="829" hidden="1" x14ac:dyDescent="0.2"/>
    <row r="830" hidden="1" x14ac:dyDescent="0.2"/>
    <row r="831" hidden="1" x14ac:dyDescent="0.2"/>
    <row r="832" hidden="1" x14ac:dyDescent="0.2"/>
    <row r="833" hidden="1" x14ac:dyDescent="0.2"/>
    <row r="882" hidden="1" x14ac:dyDescent="0.2"/>
    <row r="883" hidden="1" x14ac:dyDescent="0.2"/>
    <row r="884" hidden="1" x14ac:dyDescent="0.2"/>
    <row r="885" hidden="1" x14ac:dyDescent="0.2"/>
    <row r="886" hidden="1" x14ac:dyDescent="0.2"/>
    <row r="887" hidden="1" x14ac:dyDescent="0.2"/>
    <row r="888" hidden="1" x14ac:dyDescent="0.2"/>
    <row r="937" hidden="1" x14ac:dyDescent="0.2"/>
    <row r="938" hidden="1" x14ac:dyDescent="0.2"/>
    <row r="939" hidden="1" x14ac:dyDescent="0.2"/>
    <row r="940" hidden="1" x14ac:dyDescent="0.2"/>
    <row r="941" hidden="1" x14ac:dyDescent="0.2"/>
    <row r="942" hidden="1" x14ac:dyDescent="0.2"/>
    <row r="943" hidden="1" x14ac:dyDescent="0.2"/>
    <row r="992" hidden="1" x14ac:dyDescent="0.2"/>
    <row r="993" hidden="1" x14ac:dyDescent="0.2"/>
    <row r="994" hidden="1" x14ac:dyDescent="0.2"/>
    <row r="995" hidden="1" x14ac:dyDescent="0.2"/>
    <row r="996" hidden="1" x14ac:dyDescent="0.2"/>
    <row r="997" hidden="1" x14ac:dyDescent="0.2"/>
    <row r="998" hidden="1" x14ac:dyDescent="0.2"/>
    <row r="1047" hidden="1" x14ac:dyDescent="0.2"/>
    <row r="1048" hidden="1" x14ac:dyDescent="0.2"/>
    <row r="1049" hidden="1" x14ac:dyDescent="0.2"/>
    <row r="1050" hidden="1" x14ac:dyDescent="0.2"/>
    <row r="1051" hidden="1" x14ac:dyDescent="0.2"/>
    <row r="1052" hidden="1" x14ac:dyDescent="0.2"/>
    <row r="1053" hidden="1" x14ac:dyDescent="0.2"/>
  </sheetData>
  <sheetProtection algorithmName="SHA-512" hashValue="+SlmBurZuwZLb+92Pk16DVgOJAbIwqCZgXvoFSxeAVGiIQ/NyDq11YfH/s6p+ZiLQ4vBmBIGZSRFqQjHtNSVJw==" saltValue="3UPUABKeV1GMbDIpYq7Zpw==" spinCount="100000" sheet="1" objects="1" scenarios="1"/>
  <mergeCells count="102">
    <mergeCell ref="B67:F67"/>
    <mergeCell ref="C68:D68"/>
    <mergeCell ref="E68:F68"/>
    <mergeCell ref="C69:D69"/>
    <mergeCell ref="E69:F69"/>
    <mergeCell ref="C73:D73"/>
    <mergeCell ref="E73:F73"/>
    <mergeCell ref="B74:F74"/>
    <mergeCell ref="B75:F75"/>
    <mergeCell ref="C70:D70"/>
    <mergeCell ref="E70:F70"/>
    <mergeCell ref="C71:D71"/>
    <mergeCell ref="E71:F71"/>
    <mergeCell ref="C72:D72"/>
    <mergeCell ref="E72:F72"/>
    <mergeCell ref="C61:D61"/>
    <mergeCell ref="E61:F61"/>
    <mergeCell ref="C62:D62"/>
    <mergeCell ref="E62:F62"/>
    <mergeCell ref="C63:D63"/>
    <mergeCell ref="E63:F63"/>
    <mergeCell ref="C64:D64"/>
    <mergeCell ref="E64:F64"/>
    <mergeCell ref="C65:D65"/>
    <mergeCell ref="E65:F65"/>
    <mergeCell ref="D9:F9"/>
    <mergeCell ref="B11:C11"/>
    <mergeCell ref="D11:F11"/>
    <mergeCell ref="B13:C14"/>
    <mergeCell ref="D13:F13"/>
    <mergeCell ref="D10:F10"/>
    <mergeCell ref="B9:C9"/>
    <mergeCell ref="B10:C10"/>
    <mergeCell ref="C60:D60"/>
    <mergeCell ref="E60:F60"/>
    <mergeCell ref="B15:C15"/>
    <mergeCell ref="B22:C22"/>
    <mergeCell ref="B23:C23"/>
    <mergeCell ref="B24:C24"/>
    <mergeCell ref="B32:C32"/>
    <mergeCell ref="B25:C25"/>
    <mergeCell ref="B26:C26"/>
    <mergeCell ref="B29:C29"/>
    <mergeCell ref="B28:C28"/>
    <mergeCell ref="B30:C30"/>
    <mergeCell ref="B27:C27"/>
    <mergeCell ref="B16:C16"/>
    <mergeCell ref="B17:C17"/>
    <mergeCell ref="B19:C19"/>
    <mergeCell ref="B8:C8"/>
    <mergeCell ref="D8:F8"/>
    <mergeCell ref="B1:F1"/>
    <mergeCell ref="C2:F2"/>
    <mergeCell ref="E4:F4"/>
    <mergeCell ref="B5:D5"/>
    <mergeCell ref="E5:F5"/>
    <mergeCell ref="B6:D6"/>
    <mergeCell ref="E6:F6"/>
    <mergeCell ref="B4:D4"/>
    <mergeCell ref="T13:U13"/>
    <mergeCell ref="H13:I13"/>
    <mergeCell ref="K13:L13"/>
    <mergeCell ref="N13:O13"/>
    <mergeCell ref="Q13:R13"/>
    <mergeCell ref="D42:E42"/>
    <mergeCell ref="B48:C48"/>
    <mergeCell ref="D48:E48"/>
    <mergeCell ref="B20:C20"/>
    <mergeCell ref="B21:C21"/>
    <mergeCell ref="B43:C43"/>
    <mergeCell ref="D43:E43"/>
    <mergeCell ref="B41:C41"/>
    <mergeCell ref="D41:E41"/>
    <mergeCell ref="B18:C18"/>
    <mergeCell ref="B33:C33"/>
    <mergeCell ref="B31:C31"/>
    <mergeCell ref="B34:C34"/>
    <mergeCell ref="B35:D35"/>
    <mergeCell ref="B36:F36"/>
    <mergeCell ref="B38:G38"/>
    <mergeCell ref="B39:C39"/>
    <mergeCell ref="B40:C40"/>
    <mergeCell ref="D40:E40"/>
    <mergeCell ref="C58:D58"/>
    <mergeCell ref="B42:C42"/>
    <mergeCell ref="B46:C46"/>
    <mergeCell ref="B51:C51"/>
    <mergeCell ref="B54:D54"/>
    <mergeCell ref="C55:D55"/>
    <mergeCell ref="B56:B57"/>
    <mergeCell ref="B49:C49"/>
    <mergeCell ref="B50:G50"/>
    <mergeCell ref="B52:C52"/>
    <mergeCell ref="D51:E51"/>
    <mergeCell ref="D49:E49"/>
    <mergeCell ref="D52:E52"/>
    <mergeCell ref="D46:E46"/>
    <mergeCell ref="B47:C47"/>
    <mergeCell ref="B45:C45"/>
    <mergeCell ref="B44:C44"/>
    <mergeCell ref="D44:E44"/>
    <mergeCell ref="D47:E47"/>
  </mergeCells>
  <conditionalFormatting sqref="G44">
    <cfRule type="cellIs" dxfId="191" priority="33" operator="greaterThan">
      <formula>5000</formula>
    </cfRule>
    <cfRule type="cellIs" dxfId="190" priority="34" operator="lessThanOrEqual">
      <formula>5000</formula>
    </cfRule>
  </conditionalFormatting>
  <conditionalFormatting sqref="G47">
    <cfRule type="cellIs" dxfId="189" priority="29" operator="greaterThan">
      <formula>1500</formula>
    </cfRule>
    <cfRule type="cellIs" dxfId="188" priority="30" operator="lessThanOrEqual">
      <formula>1500</formula>
    </cfRule>
  </conditionalFormatting>
  <conditionalFormatting sqref="G45">
    <cfRule type="cellIs" dxfId="187" priority="27" operator="greaterThan">
      <formula>$F$45</formula>
    </cfRule>
    <cfRule type="cellIs" dxfId="186" priority="28" operator="lessThanOrEqual">
      <formula>$F$45</formula>
    </cfRule>
  </conditionalFormatting>
  <conditionalFormatting sqref="G46">
    <cfRule type="cellIs" dxfId="185" priority="25" operator="greaterThan">
      <formula>1000</formula>
    </cfRule>
    <cfRule type="cellIs" dxfId="184" priority="26" operator="lessThanOrEqual">
      <formula>1000</formula>
    </cfRule>
  </conditionalFormatting>
  <conditionalFormatting sqref="G51">
    <cfRule type="cellIs" dxfId="183" priority="3" operator="equal">
      <formula>0</formula>
    </cfRule>
    <cfRule type="cellIs" dxfId="182" priority="6" operator="lessThan">
      <formula>70000</formula>
    </cfRule>
    <cfRule type="cellIs" dxfId="181" priority="19" operator="greaterThan">
      <formula>500000</formula>
    </cfRule>
    <cfRule type="cellIs" dxfId="180" priority="20" operator="lessThanOrEqual">
      <formula>500000</formula>
    </cfRule>
  </conditionalFormatting>
  <conditionalFormatting sqref="G49">
    <cfRule type="cellIs" dxfId="179" priority="13" operator="notEqual">
      <formula>ROUND(0.15*$D$20,2)</formula>
    </cfRule>
    <cfRule type="cellIs" dxfId="178" priority="14" operator="equal">
      <formula>ROUND(0.15*$D$20,2)</formula>
    </cfRule>
  </conditionalFormatting>
  <conditionalFormatting sqref="G42">
    <cfRule type="cellIs" dxfId="177" priority="11" operator="lessThanOrEqual">
      <formula>ROUND(0.2*$D$29,2)</formula>
    </cfRule>
    <cfRule type="cellIs" dxfId="176" priority="12" operator="greaterThan">
      <formula>ROUND(0.2*$D$29,2)</formula>
    </cfRule>
  </conditionalFormatting>
  <conditionalFormatting sqref="G52">
    <cfRule type="cellIs" dxfId="175" priority="45" operator="lessThanOrEqual">
      <formula>$F$52</formula>
    </cfRule>
    <cfRule type="cellIs" dxfId="174" priority="46" operator="greaterThan">
      <formula>$F$52</formula>
    </cfRule>
  </conditionalFormatting>
  <conditionalFormatting sqref="G43">
    <cfRule type="cellIs" dxfId="173" priority="1" operator="lessThanOrEqual">
      <formula>ROUND(0.4*$D$29,2)</formula>
    </cfRule>
    <cfRule type="cellIs" dxfId="172" priority="2" operator="greaterThan">
      <formula>ROUND(0.4*$D$29,2)</formula>
    </cfRule>
  </conditionalFormatting>
  <conditionalFormatting sqref="G48">
    <cfRule type="cellIs" dxfId="171" priority="4" operator="lessThanOrEqual">
      <formula>ROUND(0.01*$D$31,2)</formula>
    </cfRule>
    <cfRule type="cellIs" dxfId="170" priority="5" operator="greaterThan">
      <formula>ROUND(0.01*$D$31,2)</formula>
    </cfRule>
  </conditionalFormatting>
  <dataValidations disablePrompts="1" count="3">
    <dataValidation allowBlank="1" showInputMessage="1" showErrorMessage="1" prompt="A rellenar por el órgano instructor" sqref="E4:F5" xr:uid="{00000000-0002-0000-0900-000000000000}"/>
    <dataValidation type="decimal" operator="lessThanOrEqual" allowBlank="1" showInputMessage="1" showErrorMessage="1" sqref="S32:T32 J15:K19 G15:H19 G21:H27 J34:K34 M15:N19 M34:N34 P15:Q19 P34:Q34 S15:T19 J21:K27 G32:H32 G34:H34 J32:K32 M21:N27 M32:N32 P21:Q27 P32:Q32 S21:T27 S34:T34" xr:uid="{00000000-0002-0000-0900-000001000000}">
      <formula1>20000000</formula1>
    </dataValidation>
    <dataValidation type="whole" operator="lessThanOrEqual" allowBlank="1" showInputMessage="1" showErrorMessage="1" sqref="E45" xr:uid="{00000000-0002-0000-09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B47:C47 C45:D45 G45 B42:C42 G42 G35:H35 B50:G50 B49:C49 G49 B46:C46 G46 B44:C44 G44 F47:G47 E42 B52:C52 G52 E52 E49 J35:K35 M35:N35 P35:Q35 S35:T35 C51 E51 G51" evalError="1"/>
    <ignoredError sqref="E6" unlocked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5">
    <pageSetUpPr fitToPage="1"/>
  </sheetPr>
  <dimension ref="B1:U1051"/>
  <sheetViews>
    <sheetView zoomScale="80" zoomScaleNormal="80" zoomScalePageLayoutView="75" workbookViewId="0">
      <selection activeCell="J16" sqref="J16"/>
    </sheetView>
  </sheetViews>
  <sheetFormatPr baseColWidth="10" defaultColWidth="11.5" defaultRowHeight="13" x14ac:dyDescent="0.2"/>
  <cols>
    <col min="1" max="1" width="3.1640625" style="271" customWidth="1"/>
    <col min="2" max="2" width="29.33203125" style="271" bestFit="1" customWidth="1"/>
    <col min="3" max="3" width="35.5" style="271" customWidth="1"/>
    <col min="4" max="4" width="21.1640625" style="271" customWidth="1"/>
    <col min="5" max="5" width="22" style="271" customWidth="1"/>
    <col min="6" max="6" width="26.83203125" style="271" customWidth="1"/>
    <col min="7" max="7" width="22.5" style="271" customWidth="1"/>
    <col min="8" max="8" width="19.33203125" style="271" customWidth="1"/>
    <col min="9" max="9" width="20.6640625" style="271" customWidth="1"/>
    <col min="10" max="10" width="19.1640625" style="271" customWidth="1"/>
    <col min="11" max="11" width="19.83203125" style="271" customWidth="1"/>
    <col min="12" max="12" width="19.5" style="271" customWidth="1"/>
    <col min="13" max="13" width="20.1640625" style="271" bestFit="1" customWidth="1"/>
    <col min="14" max="14" width="22.1640625" style="271" bestFit="1" customWidth="1"/>
    <col min="15" max="15" width="18.6640625" style="271" customWidth="1"/>
    <col min="16" max="16" width="19.83203125" style="271" customWidth="1"/>
    <col min="17" max="17" width="22.5" style="271" customWidth="1"/>
    <col min="18" max="18" width="19.33203125" style="271" customWidth="1"/>
    <col min="19" max="19" width="20.1640625" style="271" bestFit="1" customWidth="1"/>
    <col min="20" max="20" width="18.5" style="271" bestFit="1" customWidth="1"/>
    <col min="21" max="21" width="19.5" style="271" customWidth="1"/>
    <col min="22" max="16384" width="11.5" style="271"/>
  </cols>
  <sheetData>
    <row r="1" spans="2:21"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63"/>
      <c r="H1" s="263"/>
      <c r="I1" s="263"/>
      <c r="J1" s="263"/>
      <c r="K1" s="263"/>
      <c r="L1" s="263"/>
      <c r="M1" s="263"/>
      <c r="N1" s="263"/>
      <c r="O1" s="263"/>
      <c r="P1" s="263"/>
      <c r="Q1" s="263"/>
      <c r="R1" s="263"/>
      <c r="S1" s="263"/>
      <c r="T1" s="263"/>
      <c r="U1" s="263"/>
    </row>
    <row r="2" spans="2:21" s="258" customFormat="1" ht="41.25" customHeight="1" x14ac:dyDescent="0.2">
      <c r="B2" s="259" t="s">
        <v>374</v>
      </c>
      <c r="C2" s="767" t="s">
        <v>579</v>
      </c>
      <c r="D2" s="767"/>
      <c r="E2" s="767"/>
      <c r="F2" s="767"/>
      <c r="G2" s="263"/>
      <c r="H2" s="263"/>
      <c r="I2" s="263"/>
      <c r="J2" s="263"/>
      <c r="K2" s="263"/>
      <c r="L2" s="263"/>
      <c r="M2" s="263"/>
      <c r="N2" s="263"/>
      <c r="O2" s="263"/>
      <c r="P2" s="263"/>
      <c r="Q2" s="263"/>
      <c r="R2" s="263"/>
      <c r="S2" s="263"/>
      <c r="T2" s="263"/>
      <c r="U2" s="263"/>
    </row>
    <row r="3" spans="2:21" s="262" customFormat="1" ht="14" customHeight="1" x14ac:dyDescent="0.2">
      <c r="B3" s="260"/>
      <c r="C3" s="260"/>
      <c r="D3" s="260"/>
      <c r="E3" s="260"/>
      <c r="F3" s="260"/>
      <c r="G3" s="263"/>
      <c r="H3" s="263"/>
      <c r="I3" s="263"/>
      <c r="J3" s="263"/>
      <c r="K3" s="263"/>
      <c r="L3" s="263"/>
      <c r="M3" s="263"/>
      <c r="N3" s="263"/>
      <c r="O3" s="263"/>
      <c r="P3" s="263"/>
      <c r="Q3" s="263"/>
      <c r="R3" s="263"/>
      <c r="S3" s="263"/>
      <c r="T3" s="263"/>
      <c r="U3" s="263"/>
    </row>
    <row r="4" spans="2:21" s="262" customFormat="1" ht="21" customHeight="1" x14ac:dyDescent="0.2">
      <c r="B4" s="769" t="s">
        <v>361</v>
      </c>
      <c r="C4" s="770"/>
      <c r="D4" s="771"/>
      <c r="E4" s="826"/>
      <c r="F4" s="826"/>
      <c r="G4" s="263"/>
      <c r="H4" s="263"/>
      <c r="I4" s="263"/>
      <c r="J4" s="263"/>
      <c r="K4" s="263"/>
      <c r="L4" s="263"/>
      <c r="M4" s="263"/>
      <c r="N4" s="263"/>
      <c r="O4" s="263"/>
      <c r="P4" s="263"/>
      <c r="Q4" s="263"/>
      <c r="R4" s="263"/>
      <c r="S4" s="263"/>
      <c r="T4" s="263"/>
      <c r="U4" s="263"/>
    </row>
    <row r="5" spans="2:21" s="262" customFormat="1" ht="17.25" customHeight="1" x14ac:dyDescent="0.2">
      <c r="B5" s="769" t="s">
        <v>360</v>
      </c>
      <c r="C5" s="770"/>
      <c r="D5" s="771"/>
      <c r="E5" s="827"/>
      <c r="F5" s="827"/>
      <c r="G5" s="263"/>
      <c r="H5" s="263"/>
      <c r="I5" s="263"/>
      <c r="J5" s="263"/>
      <c r="K5" s="263"/>
      <c r="L5" s="263"/>
      <c r="M5" s="263"/>
      <c r="N5" s="263"/>
      <c r="O5" s="263"/>
      <c r="P5" s="263"/>
      <c r="Q5" s="263"/>
      <c r="R5" s="263"/>
      <c r="S5" s="263"/>
      <c r="T5" s="263"/>
      <c r="U5" s="263"/>
    </row>
    <row r="6" spans="2:21" s="262" customFormat="1" ht="16" x14ac:dyDescent="0.2">
      <c r="B6" s="769" t="s">
        <v>359</v>
      </c>
      <c r="C6" s="770"/>
      <c r="D6" s="771"/>
      <c r="E6" s="828" t="str">
        <f>'DATOS GENERALES'!M5</f>
        <v xml:space="preserve">Inicial </v>
      </c>
      <c r="F6" s="828"/>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59" t="s">
        <v>603</v>
      </c>
      <c r="C8" s="760"/>
      <c r="D8" s="761">
        <f>'DATOS GENERALES'!F517</f>
        <v>0</v>
      </c>
      <c r="E8" s="761"/>
      <c r="F8" s="761"/>
      <c r="G8" s="263"/>
      <c r="H8" s="263"/>
      <c r="I8" s="263"/>
      <c r="J8" s="263"/>
      <c r="K8" s="263"/>
      <c r="L8" s="263"/>
      <c r="M8" s="263"/>
      <c r="N8" s="263"/>
      <c r="O8" s="263"/>
      <c r="P8" s="263"/>
      <c r="Q8" s="263"/>
      <c r="R8" s="263"/>
      <c r="S8" s="263"/>
      <c r="T8" s="263"/>
      <c r="U8" s="263"/>
    </row>
    <row r="9" spans="2:21" s="258" customFormat="1" ht="20" customHeight="1" x14ac:dyDescent="0.2">
      <c r="B9" s="759" t="s">
        <v>358</v>
      </c>
      <c r="C9" s="760"/>
      <c r="D9" s="761">
        <f>'DATOS GENERALES'!E69</f>
        <v>0</v>
      </c>
      <c r="E9" s="761"/>
      <c r="F9" s="761"/>
      <c r="G9" s="263"/>
      <c r="H9" s="263"/>
      <c r="I9" s="263"/>
      <c r="J9" s="263"/>
      <c r="K9" s="263"/>
      <c r="L9" s="263"/>
      <c r="M9" s="263"/>
      <c r="N9" s="263"/>
      <c r="O9" s="263"/>
      <c r="P9" s="263"/>
      <c r="Q9" s="263"/>
      <c r="R9" s="263"/>
      <c r="S9" s="263"/>
      <c r="T9" s="263"/>
      <c r="U9" s="263"/>
    </row>
    <row r="10" spans="2:21" s="258" customFormat="1" ht="20" customHeight="1" x14ac:dyDescent="0.2">
      <c r="B10" s="759" t="s">
        <v>710</v>
      </c>
      <c r="C10" s="760"/>
      <c r="D10" s="761">
        <f>'DATOS GENERALES'!E88</f>
        <v>0</v>
      </c>
      <c r="E10" s="761"/>
      <c r="F10" s="761"/>
      <c r="G10" s="263"/>
      <c r="H10" s="263"/>
      <c r="I10" s="263"/>
      <c r="J10" s="263"/>
      <c r="K10" s="263"/>
      <c r="L10" s="263"/>
      <c r="M10" s="263"/>
      <c r="N10" s="263"/>
      <c r="O10" s="263"/>
      <c r="P10" s="263"/>
      <c r="Q10" s="263"/>
      <c r="R10" s="263"/>
      <c r="S10" s="263"/>
      <c r="T10" s="263"/>
      <c r="U10" s="263"/>
    </row>
    <row r="11" spans="2:21" s="262" customFormat="1" ht="20" customHeight="1" x14ac:dyDescent="0.2">
      <c r="B11" s="759" t="s">
        <v>712</v>
      </c>
      <c r="C11" s="760"/>
      <c r="D11" s="761">
        <f>'DATOS GENERALES'!E90</f>
        <v>0</v>
      </c>
      <c r="E11" s="761"/>
      <c r="F11" s="76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75" customHeight="1" x14ac:dyDescent="0.2">
      <c r="B13" s="778" t="s">
        <v>356</v>
      </c>
      <c r="C13" s="779"/>
      <c r="D13" s="775" t="s">
        <v>355</v>
      </c>
      <c r="E13" s="776"/>
      <c r="F13" s="776"/>
      <c r="G13" s="429">
        <f>'DATOS GENERALES'!E90</f>
        <v>0</v>
      </c>
      <c r="H13" s="819">
        <f>'DATOS GENERALES'!E88</f>
        <v>0</v>
      </c>
      <c r="I13" s="820"/>
      <c r="J13" s="429">
        <f>'DATOS GENERALES'!E141</f>
        <v>0</v>
      </c>
      <c r="K13" s="819">
        <f>'DATOS GENERALES'!E139</f>
        <v>0</v>
      </c>
      <c r="L13" s="820"/>
      <c r="M13" s="429">
        <f>'DATOS GENERALES'!E186</f>
        <v>0</v>
      </c>
      <c r="N13" s="819">
        <f>'DATOS GENERALES'!E184</f>
        <v>0</v>
      </c>
      <c r="O13" s="820"/>
      <c r="P13" s="429">
        <f>'DATOS GENERALES'!E231</f>
        <v>0</v>
      </c>
      <c r="Q13" s="819">
        <f>'DATOS GENERALES'!E229</f>
        <v>0</v>
      </c>
      <c r="R13" s="820"/>
      <c r="S13" s="429">
        <f>'DATOS GENERALES'!E276</f>
        <v>0</v>
      </c>
      <c r="T13" s="819">
        <f>'DATOS GENERALES'!E274</f>
        <v>0</v>
      </c>
      <c r="U13" s="820"/>
    </row>
    <row r="14" spans="2:21" s="265" customFormat="1" ht="54" customHeight="1" x14ac:dyDescent="0.2">
      <c r="B14" s="780"/>
      <c r="C14" s="781"/>
      <c r="D14" s="431" t="s">
        <v>651</v>
      </c>
      <c r="E14" s="432" t="s">
        <v>354</v>
      </c>
      <c r="F14" s="433" t="s">
        <v>353</v>
      </c>
      <c r="G14" s="425" t="s">
        <v>352</v>
      </c>
      <c r="H14" s="425" t="s">
        <v>351</v>
      </c>
      <c r="I14" s="425" t="s">
        <v>350</v>
      </c>
      <c r="J14" s="425" t="s">
        <v>349</v>
      </c>
      <c r="K14" s="425" t="s">
        <v>348</v>
      </c>
      <c r="L14" s="425" t="s">
        <v>347</v>
      </c>
      <c r="M14" s="425" t="s">
        <v>346</v>
      </c>
      <c r="N14" s="425" t="s">
        <v>345</v>
      </c>
      <c r="O14" s="425" t="s">
        <v>344</v>
      </c>
      <c r="P14" s="425" t="s">
        <v>343</v>
      </c>
      <c r="Q14" s="425" t="s">
        <v>342</v>
      </c>
      <c r="R14" s="425" t="s">
        <v>341</v>
      </c>
      <c r="S14" s="425" t="s">
        <v>340</v>
      </c>
      <c r="T14" s="425" t="s">
        <v>339</v>
      </c>
      <c r="U14" s="425" t="s">
        <v>338</v>
      </c>
    </row>
    <row r="15" spans="2:21" s="268" customFormat="1" ht="29.25" customHeight="1" x14ac:dyDescent="0.2">
      <c r="B15" s="764" t="s">
        <v>638</v>
      </c>
      <c r="C15" s="765"/>
      <c r="D15" s="277">
        <f>ROUND(SUM(E15:F15),2)</f>
        <v>0</v>
      </c>
      <c r="E15" s="277">
        <f>ROUND(SUM(G15,J15,M15,P15,S15),2)</f>
        <v>0</v>
      </c>
      <c r="F15" s="277">
        <f t="shared" ref="F15:F19" si="0">ROUND(SUM(H15,K15,N15,Q15,T15),2)</f>
        <v>0</v>
      </c>
      <c r="G15" s="287"/>
      <c r="H15" s="287"/>
      <c r="I15" s="296">
        <f>ROUND(SUM(G15:H15),2)</f>
        <v>0</v>
      </c>
      <c r="J15" s="287"/>
      <c r="K15" s="287"/>
      <c r="L15" s="296">
        <f t="shared" ref="L15:L19" si="1">ROUND(SUM(J15:K15),2)</f>
        <v>0</v>
      </c>
      <c r="M15" s="287"/>
      <c r="N15" s="287"/>
      <c r="O15" s="296">
        <f t="shared" ref="O15:O19" si="2">ROUND(SUM(M15:N15),2)</f>
        <v>0</v>
      </c>
      <c r="P15" s="287"/>
      <c r="Q15" s="287"/>
      <c r="R15" s="296">
        <f t="shared" ref="R15:R19" si="3">ROUND(SUM(P15:Q15),2)</f>
        <v>0</v>
      </c>
      <c r="S15" s="287"/>
      <c r="T15" s="287"/>
      <c r="U15" s="296">
        <f t="shared" ref="U15:U19" si="4">ROUND(SUM(S15:T15),2)</f>
        <v>0</v>
      </c>
    </row>
    <row r="16" spans="2:21" s="268" customFormat="1" ht="29.25" customHeight="1" x14ac:dyDescent="0.2">
      <c r="B16" s="764" t="s">
        <v>741</v>
      </c>
      <c r="C16" s="765"/>
      <c r="D16" s="277">
        <f t="shared" ref="D16:D19" si="5">ROUND(SUM(E16:F16),2)</f>
        <v>0</v>
      </c>
      <c r="E16" s="277">
        <f t="shared" ref="E16:E19" si="6">ROUND(SUM(G16,J16,M16,P16,S16),2)</f>
        <v>0</v>
      </c>
      <c r="F16" s="277">
        <f t="shared" si="0"/>
        <v>0</v>
      </c>
      <c r="G16" s="287"/>
      <c r="H16" s="287"/>
      <c r="I16" s="296">
        <f t="shared" ref="I16:I19" si="7">ROUND(SUM(G16:H16),2)</f>
        <v>0</v>
      </c>
      <c r="J16" s="287"/>
      <c r="K16" s="287"/>
      <c r="L16" s="296">
        <f t="shared" si="1"/>
        <v>0</v>
      </c>
      <c r="M16" s="287"/>
      <c r="N16" s="287"/>
      <c r="O16" s="296">
        <f t="shared" si="2"/>
        <v>0</v>
      </c>
      <c r="P16" s="287"/>
      <c r="Q16" s="287"/>
      <c r="R16" s="296">
        <f t="shared" si="3"/>
        <v>0</v>
      </c>
      <c r="S16" s="287"/>
      <c r="T16" s="287"/>
      <c r="U16" s="296">
        <f t="shared" si="4"/>
        <v>0</v>
      </c>
    </row>
    <row r="17" spans="2:21" s="268" customFormat="1" ht="29.25" customHeight="1" x14ac:dyDescent="0.2">
      <c r="B17" s="764" t="s">
        <v>742</v>
      </c>
      <c r="C17" s="765"/>
      <c r="D17" s="277">
        <f t="shared" si="5"/>
        <v>0</v>
      </c>
      <c r="E17" s="277">
        <f t="shared" si="6"/>
        <v>0</v>
      </c>
      <c r="F17" s="277">
        <f t="shared" si="0"/>
        <v>0</v>
      </c>
      <c r="G17" s="287"/>
      <c r="H17" s="287"/>
      <c r="I17" s="296">
        <f t="shared" si="7"/>
        <v>0</v>
      </c>
      <c r="J17" s="287"/>
      <c r="K17" s="287"/>
      <c r="L17" s="296">
        <f t="shared" si="1"/>
        <v>0</v>
      </c>
      <c r="M17" s="287"/>
      <c r="N17" s="287"/>
      <c r="O17" s="296">
        <f t="shared" si="2"/>
        <v>0</v>
      </c>
      <c r="P17" s="287"/>
      <c r="Q17" s="287"/>
      <c r="R17" s="296">
        <f t="shared" si="3"/>
        <v>0</v>
      </c>
      <c r="S17" s="287"/>
      <c r="T17" s="287"/>
      <c r="U17" s="296">
        <f t="shared" si="4"/>
        <v>0</v>
      </c>
    </row>
    <row r="18" spans="2:21" s="268" customFormat="1" ht="29.25" customHeight="1" x14ac:dyDescent="0.2">
      <c r="B18" s="764" t="s">
        <v>759</v>
      </c>
      <c r="C18" s="765"/>
      <c r="D18" s="277">
        <f t="shared" si="5"/>
        <v>0</v>
      </c>
      <c r="E18" s="277">
        <f t="shared" si="6"/>
        <v>0</v>
      </c>
      <c r="F18" s="277">
        <f t="shared" si="0"/>
        <v>0</v>
      </c>
      <c r="G18" s="287"/>
      <c r="H18" s="287"/>
      <c r="I18" s="296">
        <f t="shared" si="7"/>
        <v>0</v>
      </c>
      <c r="J18" s="287"/>
      <c r="K18" s="287"/>
      <c r="L18" s="296">
        <f t="shared" si="1"/>
        <v>0</v>
      </c>
      <c r="M18" s="287"/>
      <c r="N18" s="287"/>
      <c r="O18" s="296">
        <f t="shared" si="2"/>
        <v>0</v>
      </c>
      <c r="P18" s="287"/>
      <c r="Q18" s="287"/>
      <c r="R18" s="296">
        <f t="shared" si="3"/>
        <v>0</v>
      </c>
      <c r="S18" s="287"/>
      <c r="T18" s="287"/>
      <c r="U18" s="296">
        <f t="shared" si="4"/>
        <v>0</v>
      </c>
    </row>
    <row r="19" spans="2:21" s="268" customFormat="1" ht="29.25" customHeight="1" x14ac:dyDescent="0.2">
      <c r="B19" s="764" t="s">
        <v>758</v>
      </c>
      <c r="C19" s="765"/>
      <c r="D19" s="277">
        <f t="shared" si="5"/>
        <v>0</v>
      </c>
      <c r="E19" s="277">
        <f t="shared" si="6"/>
        <v>0</v>
      </c>
      <c r="F19" s="277">
        <f t="shared" si="0"/>
        <v>0</v>
      </c>
      <c r="G19" s="287"/>
      <c r="H19" s="287"/>
      <c r="I19" s="296">
        <f t="shared" si="7"/>
        <v>0</v>
      </c>
      <c r="J19" s="287"/>
      <c r="K19" s="287"/>
      <c r="L19" s="296">
        <f t="shared" si="1"/>
        <v>0</v>
      </c>
      <c r="M19" s="287"/>
      <c r="N19" s="287"/>
      <c r="O19" s="296">
        <f t="shared" si="2"/>
        <v>0</v>
      </c>
      <c r="P19" s="287"/>
      <c r="Q19" s="287"/>
      <c r="R19" s="296">
        <f t="shared" si="3"/>
        <v>0</v>
      </c>
      <c r="S19" s="287"/>
      <c r="T19" s="287"/>
      <c r="U19" s="296">
        <f t="shared" si="4"/>
        <v>0</v>
      </c>
    </row>
    <row r="20" spans="2:21" s="265" customFormat="1" ht="29.25" customHeight="1" x14ac:dyDescent="0.2">
      <c r="B20" s="777" t="s">
        <v>337</v>
      </c>
      <c r="C20" s="777"/>
      <c r="D20" s="404">
        <f>ROUND(SUM(D15:D19),2)</f>
        <v>0</v>
      </c>
      <c r="E20" s="404">
        <f t="shared" ref="E20:U20" si="8">ROUND(SUM(E15:E19),2)</f>
        <v>0</v>
      </c>
      <c r="F20" s="404">
        <f t="shared" si="8"/>
        <v>0</v>
      </c>
      <c r="G20" s="404">
        <f t="shared" si="8"/>
        <v>0</v>
      </c>
      <c r="H20" s="404">
        <f t="shared" si="8"/>
        <v>0</v>
      </c>
      <c r="I20" s="404">
        <f t="shared" si="8"/>
        <v>0</v>
      </c>
      <c r="J20" s="404">
        <f t="shared" si="8"/>
        <v>0</v>
      </c>
      <c r="K20" s="404">
        <f t="shared" si="8"/>
        <v>0</v>
      </c>
      <c r="L20" s="404">
        <f t="shared" si="8"/>
        <v>0</v>
      </c>
      <c r="M20" s="404">
        <f t="shared" si="8"/>
        <v>0</v>
      </c>
      <c r="N20" s="404">
        <f t="shared" si="8"/>
        <v>0</v>
      </c>
      <c r="O20" s="404">
        <f t="shared" si="8"/>
        <v>0</v>
      </c>
      <c r="P20" s="404">
        <f t="shared" si="8"/>
        <v>0</v>
      </c>
      <c r="Q20" s="404">
        <f t="shared" si="8"/>
        <v>0</v>
      </c>
      <c r="R20" s="404">
        <f t="shared" si="8"/>
        <v>0</v>
      </c>
      <c r="S20" s="404">
        <f t="shared" si="8"/>
        <v>0</v>
      </c>
      <c r="T20" s="404">
        <f t="shared" si="8"/>
        <v>0</v>
      </c>
      <c r="U20" s="404">
        <f t="shared" si="8"/>
        <v>0</v>
      </c>
    </row>
    <row r="21" spans="2:21" s="265" customFormat="1" ht="29.25" customHeight="1" x14ac:dyDescent="0.2">
      <c r="B21" s="762" t="s">
        <v>696</v>
      </c>
      <c r="C21" s="763"/>
      <c r="D21" s="278">
        <f>ROUND(SUM(E21:F21),2)</f>
        <v>0</v>
      </c>
      <c r="E21" s="277">
        <f>ROUND(SUM(G21,J21,M21,P21,S21),2)</f>
        <v>0</v>
      </c>
      <c r="F21" s="277">
        <f t="shared" ref="F21:F27" si="9">ROUND(SUM(H21,K21,N21,Q21,T21),2)</f>
        <v>0</v>
      </c>
      <c r="G21" s="287"/>
      <c r="H21" s="287"/>
      <c r="I21" s="278">
        <f>ROUND(SUM(G21:H21),2)</f>
        <v>0</v>
      </c>
      <c r="J21" s="287"/>
      <c r="K21" s="287"/>
      <c r="L21" s="278">
        <f t="shared" ref="L21:L27" si="10">ROUND(SUM(J21:K21),2)</f>
        <v>0</v>
      </c>
      <c r="M21" s="287"/>
      <c r="N21" s="287"/>
      <c r="O21" s="278">
        <f t="shared" ref="O21:O27" si="11">ROUND(SUM(M21:N21),2)</f>
        <v>0</v>
      </c>
      <c r="P21" s="287"/>
      <c r="Q21" s="287"/>
      <c r="R21" s="278">
        <f t="shared" ref="R21:R27" si="12">ROUND(SUM(P21:Q21),2)</f>
        <v>0</v>
      </c>
      <c r="S21" s="287"/>
      <c r="T21" s="287"/>
      <c r="U21" s="278">
        <f t="shared" ref="U21:U27" si="13">ROUND(SUM(S21:T21),2)</f>
        <v>0</v>
      </c>
    </row>
    <row r="22" spans="2:21" s="265" customFormat="1" ht="29.25" customHeight="1" x14ac:dyDescent="0.2">
      <c r="B22" s="774" t="s">
        <v>591</v>
      </c>
      <c r="C22" s="774"/>
      <c r="D22" s="278">
        <f t="shared" ref="D22:D27" si="14">ROUND(SUM(E22:F22),2)</f>
        <v>0</v>
      </c>
      <c r="E22" s="277">
        <f t="shared" ref="E22:E27" si="15">ROUND(SUM(G22,J22,M22,P22,S22),2)</f>
        <v>0</v>
      </c>
      <c r="F22" s="277">
        <f t="shared" si="9"/>
        <v>0</v>
      </c>
      <c r="G22" s="287"/>
      <c r="H22" s="287"/>
      <c r="I22" s="278">
        <f t="shared" ref="I22:I27" si="16">ROUND(SUM(G22:H22),2)</f>
        <v>0</v>
      </c>
      <c r="J22" s="287"/>
      <c r="K22" s="287"/>
      <c r="L22" s="278">
        <f t="shared" si="10"/>
        <v>0</v>
      </c>
      <c r="M22" s="287"/>
      <c r="N22" s="287"/>
      <c r="O22" s="278">
        <f t="shared" si="11"/>
        <v>0</v>
      </c>
      <c r="P22" s="287"/>
      <c r="Q22" s="287"/>
      <c r="R22" s="278">
        <f t="shared" si="12"/>
        <v>0</v>
      </c>
      <c r="S22" s="287"/>
      <c r="T22" s="287"/>
      <c r="U22" s="278">
        <f t="shared" si="13"/>
        <v>0</v>
      </c>
    </row>
    <row r="23" spans="2:21" s="265" customFormat="1" ht="29.25" customHeight="1" x14ac:dyDescent="0.2">
      <c r="B23" s="774" t="s">
        <v>473</v>
      </c>
      <c r="C23" s="774"/>
      <c r="D23" s="278">
        <f t="shared" si="14"/>
        <v>0</v>
      </c>
      <c r="E23" s="277">
        <f t="shared" si="15"/>
        <v>0</v>
      </c>
      <c r="F23" s="277">
        <f t="shared" si="9"/>
        <v>0</v>
      </c>
      <c r="G23" s="287"/>
      <c r="H23" s="287"/>
      <c r="I23" s="278">
        <f t="shared" si="16"/>
        <v>0</v>
      </c>
      <c r="J23" s="287"/>
      <c r="K23" s="287"/>
      <c r="L23" s="278">
        <f t="shared" si="10"/>
        <v>0</v>
      </c>
      <c r="M23" s="287"/>
      <c r="N23" s="287"/>
      <c r="O23" s="278">
        <f t="shared" si="11"/>
        <v>0</v>
      </c>
      <c r="P23" s="287"/>
      <c r="Q23" s="287"/>
      <c r="R23" s="278">
        <f t="shared" si="12"/>
        <v>0</v>
      </c>
      <c r="S23" s="287"/>
      <c r="T23" s="287"/>
      <c r="U23" s="278">
        <f t="shared" si="13"/>
        <v>0</v>
      </c>
    </row>
    <row r="24" spans="2:21" s="265" customFormat="1" ht="29.25" customHeight="1" x14ac:dyDescent="0.2">
      <c r="B24" s="774" t="s">
        <v>593</v>
      </c>
      <c r="C24" s="774"/>
      <c r="D24" s="278">
        <f t="shared" si="14"/>
        <v>0</v>
      </c>
      <c r="E24" s="277">
        <f t="shared" si="15"/>
        <v>0</v>
      </c>
      <c r="F24" s="277">
        <f t="shared" si="9"/>
        <v>0</v>
      </c>
      <c r="G24" s="287"/>
      <c r="H24" s="287"/>
      <c r="I24" s="278">
        <f t="shared" si="16"/>
        <v>0</v>
      </c>
      <c r="J24" s="287"/>
      <c r="K24" s="287"/>
      <c r="L24" s="278">
        <f t="shared" si="10"/>
        <v>0</v>
      </c>
      <c r="M24" s="287"/>
      <c r="N24" s="287"/>
      <c r="O24" s="278">
        <f t="shared" si="11"/>
        <v>0</v>
      </c>
      <c r="P24" s="287"/>
      <c r="Q24" s="287"/>
      <c r="R24" s="278">
        <f t="shared" si="12"/>
        <v>0</v>
      </c>
      <c r="S24" s="287"/>
      <c r="T24" s="287"/>
      <c r="U24" s="278">
        <f t="shared" si="13"/>
        <v>0</v>
      </c>
    </row>
    <row r="25" spans="2:21" s="265" customFormat="1" ht="29.25" customHeight="1" x14ac:dyDescent="0.2">
      <c r="B25" s="774" t="s">
        <v>592</v>
      </c>
      <c r="C25" s="774"/>
      <c r="D25" s="278">
        <f t="shared" si="14"/>
        <v>0</v>
      </c>
      <c r="E25" s="277">
        <f t="shared" si="15"/>
        <v>0</v>
      </c>
      <c r="F25" s="277">
        <f t="shared" si="9"/>
        <v>0</v>
      </c>
      <c r="G25" s="287"/>
      <c r="H25" s="287"/>
      <c r="I25" s="278">
        <f t="shared" si="16"/>
        <v>0</v>
      </c>
      <c r="J25" s="287"/>
      <c r="K25" s="287"/>
      <c r="L25" s="278">
        <f t="shared" si="10"/>
        <v>0</v>
      </c>
      <c r="M25" s="287"/>
      <c r="N25" s="287"/>
      <c r="O25" s="278">
        <f t="shared" si="11"/>
        <v>0</v>
      </c>
      <c r="P25" s="287"/>
      <c r="Q25" s="287"/>
      <c r="R25" s="278">
        <f t="shared" si="12"/>
        <v>0</v>
      </c>
      <c r="S25" s="287"/>
      <c r="T25" s="287"/>
      <c r="U25" s="278">
        <f t="shared" si="13"/>
        <v>0</v>
      </c>
    </row>
    <row r="26" spans="2:21" s="265" customFormat="1" ht="29.25" customHeight="1" x14ac:dyDescent="0.2">
      <c r="B26" s="774" t="s">
        <v>598</v>
      </c>
      <c r="C26" s="774"/>
      <c r="D26" s="278">
        <f t="shared" si="14"/>
        <v>0</v>
      </c>
      <c r="E26" s="277">
        <f t="shared" si="15"/>
        <v>0</v>
      </c>
      <c r="F26" s="277">
        <f t="shared" si="9"/>
        <v>0</v>
      </c>
      <c r="G26" s="287"/>
      <c r="H26" s="287"/>
      <c r="I26" s="278">
        <f t="shared" si="16"/>
        <v>0</v>
      </c>
      <c r="J26" s="287"/>
      <c r="K26" s="287"/>
      <c r="L26" s="278">
        <f t="shared" si="10"/>
        <v>0</v>
      </c>
      <c r="M26" s="287"/>
      <c r="N26" s="287"/>
      <c r="O26" s="278">
        <f t="shared" si="11"/>
        <v>0</v>
      </c>
      <c r="P26" s="287"/>
      <c r="Q26" s="287"/>
      <c r="R26" s="278">
        <f t="shared" si="12"/>
        <v>0</v>
      </c>
      <c r="S26" s="287"/>
      <c r="T26" s="287"/>
      <c r="U26" s="278">
        <f t="shared" si="13"/>
        <v>0</v>
      </c>
    </row>
    <row r="27" spans="2:21" s="265" customFormat="1" ht="29.25" customHeight="1" x14ac:dyDescent="0.2">
      <c r="B27" s="774" t="s">
        <v>594</v>
      </c>
      <c r="C27" s="774"/>
      <c r="D27" s="278">
        <f t="shared" si="14"/>
        <v>0</v>
      </c>
      <c r="E27" s="277">
        <f t="shared" si="15"/>
        <v>0</v>
      </c>
      <c r="F27" s="277">
        <f t="shared" si="9"/>
        <v>0</v>
      </c>
      <c r="G27" s="287"/>
      <c r="H27" s="287"/>
      <c r="I27" s="278">
        <f t="shared" si="16"/>
        <v>0</v>
      </c>
      <c r="J27" s="287"/>
      <c r="K27" s="287"/>
      <c r="L27" s="278">
        <f t="shared" si="10"/>
        <v>0</v>
      </c>
      <c r="M27" s="287"/>
      <c r="N27" s="287"/>
      <c r="O27" s="278">
        <f t="shared" si="11"/>
        <v>0</v>
      </c>
      <c r="P27" s="287"/>
      <c r="Q27" s="287"/>
      <c r="R27" s="278">
        <f t="shared" si="12"/>
        <v>0</v>
      </c>
      <c r="S27" s="287"/>
      <c r="T27" s="287"/>
      <c r="U27" s="278">
        <f t="shared" si="13"/>
        <v>0</v>
      </c>
    </row>
    <row r="28" spans="2:21" s="265" customFormat="1" ht="29.25" customHeight="1" x14ac:dyDescent="0.2">
      <c r="B28" s="724" t="s">
        <v>373</v>
      </c>
      <c r="C28" s="725"/>
      <c r="D28" s="404">
        <f>ROUND(SUM(D21:D27),2)</f>
        <v>0</v>
      </c>
      <c r="E28" s="404">
        <f t="shared" ref="E28:U28" si="17">ROUND(SUM(E21:E27),2)</f>
        <v>0</v>
      </c>
      <c r="F28" s="404">
        <f t="shared" si="17"/>
        <v>0</v>
      </c>
      <c r="G28" s="404">
        <f t="shared" si="17"/>
        <v>0</v>
      </c>
      <c r="H28" s="404">
        <f t="shared" si="17"/>
        <v>0</v>
      </c>
      <c r="I28" s="404">
        <f t="shared" si="17"/>
        <v>0</v>
      </c>
      <c r="J28" s="404">
        <f t="shared" si="17"/>
        <v>0</v>
      </c>
      <c r="K28" s="404">
        <f t="shared" si="17"/>
        <v>0</v>
      </c>
      <c r="L28" s="404">
        <f t="shared" si="17"/>
        <v>0</v>
      </c>
      <c r="M28" s="404">
        <f t="shared" si="17"/>
        <v>0</v>
      </c>
      <c r="N28" s="404">
        <f t="shared" si="17"/>
        <v>0</v>
      </c>
      <c r="O28" s="404">
        <f t="shared" si="17"/>
        <v>0</v>
      </c>
      <c r="P28" s="404">
        <f t="shared" si="17"/>
        <v>0</v>
      </c>
      <c r="Q28" s="404">
        <f t="shared" si="17"/>
        <v>0</v>
      </c>
      <c r="R28" s="404">
        <f t="shared" si="17"/>
        <v>0</v>
      </c>
      <c r="S28" s="404">
        <f t="shared" si="17"/>
        <v>0</v>
      </c>
      <c r="T28" s="404">
        <f t="shared" si="17"/>
        <v>0</v>
      </c>
      <c r="U28" s="404">
        <f t="shared" si="17"/>
        <v>0</v>
      </c>
    </row>
    <row r="29" spans="2:21" s="265" customFormat="1" ht="29.25" customHeight="1" x14ac:dyDescent="0.2">
      <c r="B29" s="724" t="s">
        <v>335</v>
      </c>
      <c r="C29" s="725"/>
      <c r="D29" s="404">
        <f>ROUND(SUM(D20,D28),2)</f>
        <v>0</v>
      </c>
      <c r="E29" s="404">
        <f t="shared" ref="E29:U29" si="18">ROUND(SUM(E20,E28),2)</f>
        <v>0</v>
      </c>
      <c r="F29" s="404">
        <f t="shared" si="18"/>
        <v>0</v>
      </c>
      <c r="G29" s="404">
        <f t="shared" si="18"/>
        <v>0</v>
      </c>
      <c r="H29" s="404">
        <f t="shared" si="18"/>
        <v>0</v>
      </c>
      <c r="I29" s="404">
        <f t="shared" si="18"/>
        <v>0</v>
      </c>
      <c r="J29" s="404">
        <f t="shared" si="18"/>
        <v>0</v>
      </c>
      <c r="K29" s="404">
        <f t="shared" si="18"/>
        <v>0</v>
      </c>
      <c r="L29" s="404">
        <f t="shared" si="18"/>
        <v>0</v>
      </c>
      <c r="M29" s="404">
        <f t="shared" si="18"/>
        <v>0</v>
      </c>
      <c r="N29" s="404">
        <f t="shared" si="18"/>
        <v>0</v>
      </c>
      <c r="O29" s="404">
        <f t="shared" si="18"/>
        <v>0</v>
      </c>
      <c r="P29" s="404">
        <f t="shared" si="18"/>
        <v>0</v>
      </c>
      <c r="Q29" s="404">
        <f t="shared" si="18"/>
        <v>0</v>
      </c>
      <c r="R29" s="404">
        <f t="shared" si="18"/>
        <v>0</v>
      </c>
      <c r="S29" s="404">
        <f t="shared" si="18"/>
        <v>0</v>
      </c>
      <c r="T29" s="404">
        <f t="shared" si="18"/>
        <v>0</v>
      </c>
      <c r="U29" s="404">
        <f t="shared" si="18"/>
        <v>0</v>
      </c>
    </row>
    <row r="30" spans="2:21" s="265" customFormat="1" ht="29.25" customHeight="1" x14ac:dyDescent="0.2">
      <c r="B30" s="724" t="s">
        <v>334</v>
      </c>
      <c r="C30" s="725"/>
      <c r="D30" s="404">
        <f>ROUND(0.15*D20,2)</f>
        <v>0</v>
      </c>
      <c r="E30" s="404">
        <f t="shared" ref="E30:U30" si="19">ROUND(0.15*E20,2)</f>
        <v>0</v>
      </c>
      <c r="F30" s="404">
        <f t="shared" si="19"/>
        <v>0</v>
      </c>
      <c r="G30" s="404">
        <f t="shared" si="19"/>
        <v>0</v>
      </c>
      <c r="H30" s="404">
        <f t="shared" si="19"/>
        <v>0</v>
      </c>
      <c r="I30" s="404">
        <f t="shared" si="19"/>
        <v>0</v>
      </c>
      <c r="J30" s="404">
        <f t="shared" si="19"/>
        <v>0</v>
      </c>
      <c r="K30" s="404">
        <f t="shared" si="19"/>
        <v>0</v>
      </c>
      <c r="L30" s="404">
        <f t="shared" si="19"/>
        <v>0</v>
      </c>
      <c r="M30" s="404">
        <f t="shared" si="19"/>
        <v>0</v>
      </c>
      <c r="N30" s="404">
        <f t="shared" si="19"/>
        <v>0</v>
      </c>
      <c r="O30" s="404">
        <f t="shared" si="19"/>
        <v>0</v>
      </c>
      <c r="P30" s="404">
        <f t="shared" si="19"/>
        <v>0</v>
      </c>
      <c r="Q30" s="404">
        <f t="shared" si="19"/>
        <v>0</v>
      </c>
      <c r="R30" s="404">
        <f t="shared" si="19"/>
        <v>0</v>
      </c>
      <c r="S30" s="404">
        <f t="shared" si="19"/>
        <v>0</v>
      </c>
      <c r="T30" s="404">
        <f t="shared" si="19"/>
        <v>0</v>
      </c>
      <c r="U30" s="404">
        <f t="shared" si="19"/>
        <v>0</v>
      </c>
    </row>
    <row r="31" spans="2:21" s="265" customFormat="1" ht="29.25" customHeight="1" x14ac:dyDescent="0.2">
      <c r="B31" s="849" t="s">
        <v>332</v>
      </c>
      <c r="C31" s="850"/>
      <c r="D31" s="422">
        <f>ROUND(SUM(D29:D30),2)</f>
        <v>0</v>
      </c>
      <c r="E31" s="422">
        <f t="shared" ref="E31:U31" si="20">ROUND(SUM(E29:E30),2)</f>
        <v>0</v>
      </c>
      <c r="F31" s="422">
        <f t="shared" si="20"/>
        <v>0</v>
      </c>
      <c r="G31" s="422">
        <f t="shared" si="20"/>
        <v>0</v>
      </c>
      <c r="H31" s="422">
        <f t="shared" si="20"/>
        <v>0</v>
      </c>
      <c r="I31" s="422">
        <f t="shared" si="20"/>
        <v>0</v>
      </c>
      <c r="J31" s="422">
        <f t="shared" si="20"/>
        <v>0</v>
      </c>
      <c r="K31" s="422">
        <f t="shared" si="20"/>
        <v>0</v>
      </c>
      <c r="L31" s="422">
        <f t="shared" si="20"/>
        <v>0</v>
      </c>
      <c r="M31" s="422">
        <f t="shared" si="20"/>
        <v>0</v>
      </c>
      <c r="N31" s="422">
        <f t="shared" si="20"/>
        <v>0</v>
      </c>
      <c r="O31" s="422">
        <f t="shared" si="20"/>
        <v>0</v>
      </c>
      <c r="P31" s="422">
        <f t="shared" si="20"/>
        <v>0</v>
      </c>
      <c r="Q31" s="422">
        <f t="shared" si="20"/>
        <v>0</v>
      </c>
      <c r="R31" s="422">
        <f t="shared" si="20"/>
        <v>0</v>
      </c>
      <c r="S31" s="422">
        <f t="shared" si="20"/>
        <v>0</v>
      </c>
      <c r="T31" s="422">
        <f t="shared" si="20"/>
        <v>0</v>
      </c>
      <c r="U31" s="422">
        <f t="shared" si="20"/>
        <v>0</v>
      </c>
    </row>
    <row r="32" spans="2:21" s="265" customFormat="1" ht="29.25" customHeight="1" x14ac:dyDescent="0.2">
      <c r="B32" s="724" t="s">
        <v>511</v>
      </c>
      <c r="C32" s="725"/>
      <c r="D32" s="404">
        <f>ROUND(SUM(E32:F32),2)</f>
        <v>0</v>
      </c>
      <c r="E32" s="404">
        <f>ROUND(SUM(G32,J32,M32,P32,S32),2)</f>
        <v>0</v>
      </c>
      <c r="F32" s="404">
        <f>ROUND(SUM(H32,K32,N32,Q32,T32),2)</f>
        <v>0</v>
      </c>
      <c r="G32" s="287"/>
      <c r="H32" s="287"/>
      <c r="I32" s="404">
        <f>ROUND(SUM(G32:H32),2)</f>
        <v>0</v>
      </c>
      <c r="J32" s="287"/>
      <c r="K32" s="287"/>
      <c r="L32" s="404">
        <f>ROUND(SUM(J32:K32),2)</f>
        <v>0</v>
      </c>
      <c r="M32" s="287"/>
      <c r="N32" s="287"/>
      <c r="O32" s="404">
        <f>ROUND(SUM(M32:N32),2)</f>
        <v>0</v>
      </c>
      <c r="P32" s="287"/>
      <c r="Q32" s="287"/>
      <c r="R32" s="404">
        <f>ROUND(SUM(P32:Q32),2)</f>
        <v>0</v>
      </c>
      <c r="S32" s="287"/>
      <c r="T32" s="287"/>
      <c r="U32" s="404">
        <f>ROUND(SUM(S32:T32),2)</f>
        <v>0</v>
      </c>
    </row>
    <row r="33" spans="2:21" s="265" customFormat="1" ht="29.25" customHeight="1" x14ac:dyDescent="0.2">
      <c r="B33" s="728" t="s">
        <v>333</v>
      </c>
      <c r="C33" s="729"/>
      <c r="D33" s="422">
        <f>ROUND(SUM(D31:D32),2)</f>
        <v>0</v>
      </c>
      <c r="E33" s="422">
        <f t="shared" ref="E33:U33" si="21">ROUND(SUM(E31:E32),2)</f>
        <v>0</v>
      </c>
      <c r="F33" s="422">
        <f t="shared" si="21"/>
        <v>0</v>
      </c>
      <c r="G33" s="422">
        <f t="shared" si="21"/>
        <v>0</v>
      </c>
      <c r="H33" s="422">
        <f t="shared" si="21"/>
        <v>0</v>
      </c>
      <c r="I33" s="422">
        <f t="shared" si="21"/>
        <v>0</v>
      </c>
      <c r="J33" s="422">
        <f t="shared" si="21"/>
        <v>0</v>
      </c>
      <c r="K33" s="422">
        <f t="shared" si="21"/>
        <v>0</v>
      </c>
      <c r="L33" s="422">
        <f t="shared" si="21"/>
        <v>0</v>
      </c>
      <c r="M33" s="422">
        <f t="shared" si="21"/>
        <v>0</v>
      </c>
      <c r="N33" s="422">
        <f t="shared" si="21"/>
        <v>0</v>
      </c>
      <c r="O33" s="422">
        <f t="shared" si="21"/>
        <v>0</v>
      </c>
      <c r="P33" s="422">
        <f t="shared" si="21"/>
        <v>0</v>
      </c>
      <c r="Q33" s="422">
        <f t="shared" si="21"/>
        <v>0</v>
      </c>
      <c r="R33" s="422">
        <f t="shared" si="21"/>
        <v>0</v>
      </c>
      <c r="S33" s="422">
        <f t="shared" si="21"/>
        <v>0</v>
      </c>
      <c r="T33" s="422">
        <f t="shared" si="21"/>
        <v>0</v>
      </c>
      <c r="U33" s="422">
        <f t="shared" si="21"/>
        <v>0</v>
      </c>
    </row>
    <row r="34" spans="2:21" s="265" customFormat="1" ht="29.25" customHeight="1" x14ac:dyDescent="0.2">
      <c r="B34" s="814" t="s">
        <v>331</v>
      </c>
      <c r="C34" s="815"/>
      <c r="D34" s="406">
        <f>ROUND(SUM(E34:F34),2)</f>
        <v>0</v>
      </c>
      <c r="E34" s="406">
        <f>ROUND(SUM(G34,J34,M34,P34,S34),2)</f>
        <v>0</v>
      </c>
      <c r="F34" s="406">
        <f>ROUND(SUM(H34,K34,N34,Q34,T34),2)</f>
        <v>0</v>
      </c>
      <c r="G34" s="287"/>
      <c r="H34" s="287"/>
      <c r="I34" s="406">
        <f>ROUND(SUM(G34:H34),2)</f>
        <v>0</v>
      </c>
      <c r="J34" s="287"/>
      <c r="K34" s="287"/>
      <c r="L34" s="406">
        <f>ROUND(SUM(J34:K34),2)</f>
        <v>0</v>
      </c>
      <c r="M34" s="287"/>
      <c r="N34" s="287"/>
      <c r="O34" s="406">
        <f>ROUND(SUM(M34:N34),2)</f>
        <v>0</v>
      </c>
      <c r="P34" s="287"/>
      <c r="Q34" s="287"/>
      <c r="R34" s="406">
        <f>ROUND(SUM(P34:Q34),2)</f>
        <v>0</v>
      </c>
      <c r="S34" s="287"/>
      <c r="T34" s="287"/>
      <c r="U34" s="406">
        <f>ROUND(SUM(S34:T34),2)</f>
        <v>0</v>
      </c>
    </row>
    <row r="35" spans="2:21" s="290" customFormat="1" ht="29.25" customHeight="1" x14ac:dyDescent="0.2">
      <c r="B35" s="748" t="s">
        <v>596</v>
      </c>
      <c r="C35" s="749"/>
      <c r="D35" s="750"/>
      <c r="E35" s="407">
        <f>ROUND(IFERROR(E$33/$D$33,0),2)</f>
        <v>0</v>
      </c>
      <c r="F35" s="407">
        <f>ROUND(IFERROR(F$33/$D$33,0),2)</f>
        <v>0</v>
      </c>
      <c r="G35" s="264"/>
      <c r="H35" s="264"/>
      <c r="I35" s="407">
        <f>ROUND(IFERROR(I$33/$D$33,0),2)</f>
        <v>0</v>
      </c>
      <c r="J35" s="264"/>
      <c r="K35" s="264"/>
      <c r="L35" s="407">
        <f>ROUND(IFERROR(L$33/$D$33,0),2)</f>
        <v>0</v>
      </c>
      <c r="M35" s="264"/>
      <c r="N35" s="264"/>
      <c r="O35" s="407">
        <f>ROUND(IFERROR(O$33/$D$33,0),2)</f>
        <v>0</v>
      </c>
      <c r="P35" s="264"/>
      <c r="Q35" s="264"/>
      <c r="R35" s="407">
        <f>ROUND(IFERROR(R$33/$D$33,0),2)</f>
        <v>0</v>
      </c>
      <c r="S35" s="264"/>
      <c r="T35" s="264"/>
      <c r="U35" s="407">
        <f>ROUND(IFERROR(U$33/$D$33,0),2)</f>
        <v>0</v>
      </c>
    </row>
    <row r="36" spans="2:21" s="265" customFormat="1" ht="48" customHeight="1" x14ac:dyDescent="0.2">
      <c r="B36" s="740" t="s">
        <v>700</v>
      </c>
      <c r="C36" s="740"/>
      <c r="D36" s="740"/>
      <c r="E36" s="740"/>
      <c r="F36" s="740"/>
      <c r="G36" s="264"/>
      <c r="H36" s="264"/>
      <c r="I36" s="264"/>
      <c r="J36" s="264"/>
      <c r="K36" s="264"/>
      <c r="L36" s="264"/>
      <c r="M36" s="264"/>
      <c r="N36" s="264"/>
      <c r="O36" s="264"/>
      <c r="P36" s="264"/>
      <c r="Q36" s="264"/>
      <c r="R36" s="264"/>
      <c r="S36" s="264"/>
      <c r="T36" s="264"/>
      <c r="U36" s="264"/>
    </row>
    <row r="37" spans="2:21" s="265" customFormat="1" ht="12" customHeight="1" x14ac:dyDescent="0.2">
      <c r="B37" s="264"/>
      <c r="C37" s="264"/>
      <c r="D37" s="264"/>
      <c r="E37" s="264"/>
      <c r="F37" s="264"/>
      <c r="G37" s="264"/>
      <c r="H37" s="264"/>
      <c r="I37" s="264"/>
      <c r="J37" s="264"/>
      <c r="K37" s="264"/>
      <c r="L37" s="264"/>
      <c r="M37" s="264"/>
      <c r="N37" s="264"/>
      <c r="O37" s="264"/>
      <c r="P37" s="264"/>
      <c r="Q37" s="264"/>
      <c r="R37" s="264"/>
      <c r="S37" s="264"/>
      <c r="T37" s="264"/>
      <c r="U37" s="264"/>
    </row>
    <row r="38" spans="2:21" s="265" customFormat="1" ht="29.25" customHeight="1" x14ac:dyDescent="0.2">
      <c r="B38" s="734" t="s">
        <v>330</v>
      </c>
      <c r="C38" s="735"/>
      <c r="D38" s="735"/>
      <c r="E38" s="735"/>
      <c r="F38" s="735"/>
      <c r="G38" s="736"/>
      <c r="H38" s="264"/>
      <c r="I38" s="264"/>
      <c r="J38" s="264"/>
      <c r="K38" s="264"/>
      <c r="L38" s="264"/>
      <c r="M38" s="264"/>
      <c r="N38" s="264"/>
      <c r="O38" s="264"/>
      <c r="P38" s="264"/>
      <c r="Q38" s="264"/>
      <c r="R38" s="264"/>
      <c r="S38" s="264"/>
      <c r="T38" s="264"/>
      <c r="U38" s="264"/>
    </row>
    <row r="39" spans="2:21" s="265" customFormat="1" ht="29.25" customHeight="1" x14ac:dyDescent="0.2">
      <c r="B39" s="845" t="s">
        <v>329</v>
      </c>
      <c r="C39" s="846"/>
      <c r="D39" s="369" t="s">
        <v>328</v>
      </c>
      <c r="E39" s="369" t="s">
        <v>327</v>
      </c>
      <c r="F39" s="373" t="s">
        <v>642</v>
      </c>
      <c r="G39" s="373" t="s">
        <v>438</v>
      </c>
      <c r="H39" s="264"/>
      <c r="I39" s="264"/>
      <c r="J39" s="264"/>
      <c r="K39" s="264"/>
      <c r="L39" s="264"/>
      <c r="M39" s="264"/>
      <c r="N39" s="264"/>
      <c r="O39" s="264"/>
      <c r="P39" s="264"/>
      <c r="Q39" s="264"/>
      <c r="R39" s="264"/>
      <c r="S39" s="264"/>
      <c r="T39" s="264"/>
      <c r="U39" s="264"/>
    </row>
    <row r="40" spans="2:21" s="265" customFormat="1" ht="29.25" customHeight="1" x14ac:dyDescent="0.2">
      <c r="B40" s="730" t="s">
        <v>471</v>
      </c>
      <c r="C40" s="751"/>
      <c r="D40" s="790" t="s">
        <v>502</v>
      </c>
      <c r="E40" s="791" t="s">
        <v>319</v>
      </c>
      <c r="F40" s="409" t="s">
        <v>472</v>
      </c>
      <c r="G40" s="279">
        <f>$D15</f>
        <v>0</v>
      </c>
      <c r="H40" s="264"/>
      <c r="I40" s="264"/>
      <c r="J40" s="264"/>
      <c r="K40" s="264"/>
      <c r="L40" s="264"/>
      <c r="M40" s="264"/>
      <c r="N40" s="264"/>
      <c r="O40" s="264"/>
      <c r="P40" s="264"/>
      <c r="Q40" s="264"/>
      <c r="R40" s="264"/>
      <c r="S40" s="264"/>
      <c r="T40" s="264"/>
      <c r="U40" s="264"/>
    </row>
    <row r="41" spans="2:21" s="265" customFormat="1" ht="29.25" customHeight="1" x14ac:dyDescent="0.2">
      <c r="B41" s="730" t="s">
        <v>753</v>
      </c>
      <c r="C41" s="751"/>
      <c r="D41" s="790" t="s">
        <v>502</v>
      </c>
      <c r="E41" s="791" t="s">
        <v>319</v>
      </c>
      <c r="F41" s="409" t="s">
        <v>472</v>
      </c>
      <c r="G41" s="279">
        <f>$D16</f>
        <v>0</v>
      </c>
      <c r="H41" s="264"/>
      <c r="I41" s="264"/>
      <c r="J41" s="264"/>
      <c r="K41" s="264"/>
      <c r="L41" s="264"/>
      <c r="M41" s="264"/>
      <c r="N41" s="264"/>
      <c r="O41" s="264"/>
      <c r="P41" s="264"/>
      <c r="Q41" s="264"/>
      <c r="R41" s="264"/>
      <c r="S41" s="264"/>
      <c r="T41" s="264"/>
      <c r="U41" s="264"/>
    </row>
    <row r="42" spans="2:21" s="265" customFormat="1" ht="29.25" customHeight="1" x14ac:dyDescent="0.2">
      <c r="B42" s="730" t="s">
        <v>522</v>
      </c>
      <c r="C42" s="731"/>
      <c r="D42" s="790" t="s">
        <v>520</v>
      </c>
      <c r="E42" s="791" t="s">
        <v>319</v>
      </c>
      <c r="F42" s="410">
        <f>ROUND(0.2*D29,2)</f>
        <v>0</v>
      </c>
      <c r="G42" s="278">
        <f>$D19</f>
        <v>0</v>
      </c>
      <c r="H42" s="264"/>
      <c r="I42" s="264"/>
      <c r="J42" s="264"/>
      <c r="K42" s="264"/>
      <c r="L42" s="264"/>
      <c r="M42" s="264"/>
      <c r="N42" s="264"/>
      <c r="O42" s="264"/>
      <c r="P42" s="264"/>
      <c r="Q42" s="264"/>
      <c r="R42" s="264"/>
      <c r="S42" s="264"/>
      <c r="T42" s="264"/>
      <c r="U42" s="264"/>
    </row>
    <row r="43" spans="2:21" s="265" customFormat="1" ht="29.25" hidden="1" customHeight="1" x14ac:dyDescent="0.2">
      <c r="B43" s="847" t="s">
        <v>326</v>
      </c>
      <c r="C43" s="848"/>
      <c r="D43" s="843" t="s">
        <v>325</v>
      </c>
      <c r="E43" s="844" t="s">
        <v>319</v>
      </c>
      <c r="F43" s="423">
        <v>1500</v>
      </c>
      <c r="G43" s="278">
        <f>$D22</f>
        <v>0</v>
      </c>
      <c r="H43" s="264"/>
      <c r="I43" s="264"/>
      <c r="J43" s="264"/>
      <c r="K43" s="264"/>
      <c r="L43" s="264"/>
      <c r="M43" s="264"/>
      <c r="N43" s="264"/>
      <c r="O43" s="264"/>
      <c r="P43" s="264"/>
      <c r="Q43" s="264"/>
      <c r="R43" s="264"/>
      <c r="S43" s="264"/>
      <c r="T43" s="264"/>
      <c r="U43" s="264"/>
    </row>
    <row r="44" spans="2:21" s="265" customFormat="1" ht="29.25" customHeight="1" x14ac:dyDescent="0.2">
      <c r="B44" s="730" t="s">
        <v>736</v>
      </c>
      <c r="C44" s="731"/>
      <c r="D44" s="790" t="s">
        <v>737</v>
      </c>
      <c r="E44" s="791" t="s">
        <v>319</v>
      </c>
      <c r="F44" s="410">
        <f>ROUND(0.4*D29,2)</f>
        <v>0</v>
      </c>
      <c r="G44" s="278">
        <f>$D21</f>
        <v>0</v>
      </c>
      <c r="H44" s="264"/>
      <c r="I44" s="264"/>
      <c r="J44" s="264"/>
      <c r="K44" s="264"/>
      <c r="L44" s="264"/>
      <c r="M44" s="264"/>
      <c r="N44" s="264"/>
      <c r="O44" s="264"/>
      <c r="P44" s="264"/>
      <c r="Q44" s="264"/>
      <c r="R44" s="264"/>
      <c r="S44" s="264"/>
      <c r="T44" s="264"/>
      <c r="U44" s="264"/>
    </row>
    <row r="45" spans="2:21" s="265" customFormat="1" ht="29.25" customHeight="1" x14ac:dyDescent="0.2">
      <c r="B45" s="730" t="s">
        <v>1011</v>
      </c>
      <c r="C45" s="731"/>
      <c r="D45" s="408" t="s">
        <v>463</v>
      </c>
      <c r="E45" s="270"/>
      <c r="F45" s="410">
        <f>ROUND(40*$E$45,2)</f>
        <v>0</v>
      </c>
      <c r="G45" s="278">
        <f>$D23</f>
        <v>0</v>
      </c>
      <c r="H45" s="264"/>
      <c r="I45" s="264"/>
      <c r="J45" s="264"/>
      <c r="K45" s="264"/>
      <c r="L45" s="264"/>
      <c r="M45" s="264"/>
      <c r="N45" s="264"/>
      <c r="O45" s="264"/>
      <c r="P45" s="264"/>
      <c r="Q45" s="264"/>
      <c r="R45" s="264"/>
      <c r="S45" s="264"/>
      <c r="T45" s="264"/>
      <c r="U45" s="264"/>
    </row>
    <row r="46" spans="2:21" s="265" customFormat="1" ht="29.25" customHeight="1" x14ac:dyDescent="0.2">
      <c r="B46" s="730" t="s">
        <v>323</v>
      </c>
      <c r="C46" s="731"/>
      <c r="D46" s="790" t="s">
        <v>745</v>
      </c>
      <c r="E46" s="791" t="s">
        <v>319</v>
      </c>
      <c r="F46" s="410">
        <v>1000</v>
      </c>
      <c r="G46" s="278">
        <f>$D24</f>
        <v>0</v>
      </c>
      <c r="H46" s="264"/>
      <c r="I46" s="264"/>
      <c r="J46" s="264"/>
      <c r="K46" s="264"/>
      <c r="L46" s="264"/>
      <c r="M46" s="264"/>
      <c r="N46" s="264"/>
      <c r="O46" s="264"/>
      <c r="P46" s="264"/>
      <c r="Q46" s="264"/>
      <c r="R46" s="264"/>
      <c r="S46" s="264"/>
      <c r="T46" s="264"/>
      <c r="U46" s="264"/>
    </row>
    <row r="47" spans="2:21" s="294" customFormat="1" ht="28.5" customHeight="1" x14ac:dyDescent="0.2">
      <c r="B47" s="756" t="s">
        <v>644</v>
      </c>
      <c r="C47" s="757"/>
      <c r="D47" s="790" t="s">
        <v>645</v>
      </c>
      <c r="E47" s="807"/>
      <c r="F47" s="409">
        <f>ROUND(0.01*D31,2)</f>
        <v>0</v>
      </c>
      <c r="G47" s="277">
        <f>$D25</f>
        <v>0</v>
      </c>
      <c r="H47" s="292"/>
      <c r="I47" s="292"/>
      <c r="J47" s="292"/>
      <c r="K47" s="292"/>
      <c r="L47" s="292"/>
      <c r="M47" s="292"/>
      <c r="N47" s="293"/>
      <c r="O47" s="292"/>
      <c r="P47" s="292"/>
      <c r="Q47" s="292"/>
      <c r="R47" s="292"/>
      <c r="S47" s="292"/>
      <c r="T47" s="292"/>
      <c r="U47" s="292"/>
    </row>
    <row r="48" spans="2:21" ht="29.25" customHeight="1" x14ac:dyDescent="0.2">
      <c r="B48" s="730" t="s">
        <v>322</v>
      </c>
      <c r="C48" s="731"/>
      <c r="D48" s="790" t="s">
        <v>738</v>
      </c>
      <c r="E48" s="791" t="s">
        <v>319</v>
      </c>
      <c r="F48" s="410">
        <f>ROUND(0.15*D20,2)</f>
        <v>0</v>
      </c>
      <c r="G48" s="277">
        <f>$D30</f>
        <v>0</v>
      </c>
      <c r="H48" s="272"/>
      <c r="I48" s="272"/>
      <c r="J48" s="272"/>
      <c r="K48" s="272"/>
      <c r="L48" s="272"/>
      <c r="M48" s="272"/>
      <c r="N48" s="272"/>
      <c r="O48" s="272"/>
      <c r="P48" s="272"/>
      <c r="Q48" s="272"/>
      <c r="R48" s="272"/>
      <c r="S48" s="272"/>
      <c r="T48" s="272"/>
      <c r="U48" s="272"/>
    </row>
    <row r="49" spans="2:21" ht="29.25" customHeight="1" x14ac:dyDescent="0.2">
      <c r="B49" s="743" t="s">
        <v>321</v>
      </c>
      <c r="C49" s="744"/>
      <c r="D49" s="744"/>
      <c r="E49" s="744"/>
      <c r="F49" s="744"/>
      <c r="G49" s="745"/>
      <c r="H49" s="272"/>
      <c r="I49" s="272"/>
      <c r="J49" s="272"/>
      <c r="K49" s="272"/>
      <c r="L49" s="272"/>
      <c r="M49" s="272"/>
      <c r="N49" s="272"/>
      <c r="O49" s="272"/>
      <c r="P49" s="272"/>
      <c r="Q49" s="272"/>
      <c r="R49" s="272"/>
      <c r="S49" s="272"/>
      <c r="T49" s="272"/>
      <c r="U49" s="272"/>
    </row>
    <row r="50" spans="2:21" ht="29.25" customHeight="1" x14ac:dyDescent="0.2">
      <c r="B50" s="730" t="s">
        <v>706</v>
      </c>
      <c r="C50" s="731"/>
      <c r="D50" s="803" t="s">
        <v>746</v>
      </c>
      <c r="E50" s="804"/>
      <c r="F50" s="411">
        <v>500000</v>
      </c>
      <c r="G50" s="280">
        <f>$D31</f>
        <v>0</v>
      </c>
      <c r="H50" s="272"/>
      <c r="I50" s="272"/>
      <c r="J50" s="272"/>
      <c r="K50" s="272"/>
      <c r="L50" s="272"/>
      <c r="M50" s="272"/>
      <c r="N50" s="272"/>
      <c r="O50" s="272"/>
      <c r="P50" s="272"/>
      <c r="Q50" s="272"/>
      <c r="R50" s="272"/>
      <c r="S50" s="272"/>
      <c r="T50" s="272"/>
      <c r="U50" s="272"/>
    </row>
    <row r="51" spans="2:21" ht="33" customHeight="1" x14ac:dyDescent="0.2">
      <c r="B51" s="730" t="s">
        <v>523</v>
      </c>
      <c r="C51" s="731"/>
      <c r="D51" s="790" t="s">
        <v>754</v>
      </c>
      <c r="E51" s="791" t="s">
        <v>319</v>
      </c>
      <c r="F51" s="410">
        <f>ROUND(0.6*D33,2)</f>
        <v>0</v>
      </c>
      <c r="G51" s="278">
        <f>$D34</f>
        <v>0</v>
      </c>
      <c r="H51" s="272"/>
      <c r="I51" s="272"/>
      <c r="J51" s="272"/>
      <c r="K51" s="272"/>
      <c r="L51" s="272"/>
      <c r="M51" s="272"/>
      <c r="N51" s="272"/>
      <c r="O51" s="272"/>
      <c r="P51" s="272"/>
      <c r="Q51" s="272"/>
      <c r="R51" s="272"/>
      <c r="S51" s="272"/>
      <c r="T51" s="272"/>
      <c r="U51" s="272"/>
    </row>
    <row r="52" spans="2:21" ht="12" customHeight="1" x14ac:dyDescent="0.2">
      <c r="B52" s="272"/>
      <c r="C52" s="272"/>
      <c r="D52" s="272"/>
      <c r="E52" s="272"/>
      <c r="F52" s="272"/>
      <c r="G52" s="272"/>
      <c r="H52" s="272"/>
      <c r="I52" s="272"/>
      <c r="J52" s="272"/>
      <c r="K52" s="272"/>
      <c r="L52" s="272"/>
      <c r="M52" s="272"/>
      <c r="N52" s="272"/>
      <c r="O52" s="272"/>
      <c r="P52" s="272"/>
      <c r="Q52" s="272"/>
      <c r="R52" s="272"/>
      <c r="S52" s="272"/>
      <c r="T52" s="272"/>
      <c r="U52" s="272"/>
    </row>
    <row r="53" spans="2:21" ht="25.25" customHeight="1" x14ac:dyDescent="0.2">
      <c r="B53" s="792" t="s">
        <v>698</v>
      </c>
      <c r="C53" s="793"/>
      <c r="D53" s="794"/>
      <c r="E53" s="272"/>
      <c r="F53" s="272"/>
      <c r="G53" s="272"/>
      <c r="H53" s="272"/>
      <c r="I53" s="272"/>
      <c r="J53" s="272"/>
      <c r="K53" s="272"/>
      <c r="L53" s="272"/>
      <c r="M53" s="272"/>
      <c r="N53" s="272"/>
      <c r="O53" s="272"/>
      <c r="P53" s="272"/>
      <c r="Q53" s="272"/>
      <c r="R53" s="272"/>
      <c r="S53" s="272"/>
      <c r="T53" s="272"/>
      <c r="U53" s="272"/>
    </row>
    <row r="54" spans="2:21" ht="34.5" customHeight="1" x14ac:dyDescent="0.2">
      <c r="B54" s="434" t="s">
        <v>317</v>
      </c>
      <c r="C54" s="795" t="s">
        <v>437</v>
      </c>
      <c r="D54" s="796"/>
      <c r="E54" s="272"/>
      <c r="F54" s="272"/>
      <c r="G54" s="272"/>
      <c r="H54" s="272"/>
      <c r="I54" s="272"/>
      <c r="J54" s="272"/>
      <c r="K54" s="272"/>
      <c r="L54" s="272"/>
      <c r="M54" s="272"/>
      <c r="N54" s="272"/>
      <c r="O54" s="272"/>
      <c r="P54" s="272"/>
      <c r="Q54" s="272"/>
      <c r="R54" s="272"/>
      <c r="S54" s="272"/>
      <c r="T54" s="272"/>
      <c r="U54" s="272"/>
    </row>
    <row r="55" spans="2:21" ht="25.25" customHeight="1" x14ac:dyDescent="0.2">
      <c r="B55" s="801" t="s">
        <v>316</v>
      </c>
      <c r="C55" s="370" t="s">
        <v>315</v>
      </c>
      <c r="D55" s="370" t="s">
        <v>314</v>
      </c>
      <c r="E55" s="272"/>
      <c r="F55" s="272"/>
      <c r="G55" s="272"/>
      <c r="H55" s="272"/>
      <c r="I55" s="272"/>
      <c r="J55" s="272"/>
      <c r="K55" s="272"/>
      <c r="L55" s="272"/>
      <c r="M55" s="272"/>
      <c r="N55" s="272"/>
      <c r="O55" s="272"/>
      <c r="P55" s="272"/>
      <c r="Q55" s="272"/>
      <c r="R55" s="272"/>
      <c r="S55" s="272"/>
      <c r="T55" s="272"/>
      <c r="U55" s="272"/>
    </row>
    <row r="56" spans="2:21" ht="25.25" customHeight="1" x14ac:dyDescent="0.2">
      <c r="B56" s="802"/>
      <c r="C56" s="370" t="s">
        <v>313</v>
      </c>
      <c r="D56" s="370" t="s">
        <v>312</v>
      </c>
      <c r="E56" s="272"/>
      <c r="F56" s="272"/>
      <c r="G56" s="272"/>
      <c r="H56" s="272"/>
      <c r="I56" s="272"/>
      <c r="J56" s="272"/>
      <c r="K56" s="272"/>
      <c r="L56" s="272"/>
      <c r="M56" s="272"/>
      <c r="N56" s="272"/>
      <c r="O56" s="272"/>
      <c r="P56" s="272"/>
      <c r="Q56" s="272"/>
      <c r="R56" s="272"/>
      <c r="S56" s="272"/>
      <c r="T56" s="272"/>
      <c r="U56" s="272"/>
    </row>
    <row r="57" spans="2:21" ht="25.25" customHeight="1" x14ac:dyDescent="0.2">
      <c r="B57" s="435" t="s">
        <v>311</v>
      </c>
      <c r="C57" s="797" t="s">
        <v>310</v>
      </c>
      <c r="D57" s="797"/>
      <c r="E57" s="272"/>
      <c r="F57" s="272"/>
      <c r="G57" s="272"/>
      <c r="H57" s="272"/>
      <c r="I57" s="272"/>
      <c r="J57" s="272"/>
      <c r="K57" s="272"/>
      <c r="L57" s="272"/>
      <c r="M57" s="272"/>
      <c r="N57" s="272"/>
      <c r="O57" s="272"/>
      <c r="P57" s="272"/>
      <c r="Q57" s="272"/>
      <c r="R57" s="272"/>
      <c r="S57" s="272"/>
      <c r="T57" s="272"/>
      <c r="U57" s="272"/>
    </row>
    <row r="58" spans="2:21" ht="12" customHeight="1" x14ac:dyDescent="0.2">
      <c r="B58" s="272"/>
      <c r="C58" s="272"/>
      <c r="D58" s="272"/>
      <c r="E58" s="272"/>
      <c r="F58" s="272"/>
      <c r="G58" s="272"/>
      <c r="H58" s="272"/>
      <c r="I58" s="272"/>
    </row>
    <row r="59" spans="2:21" s="274" customFormat="1" ht="40" customHeight="1" x14ac:dyDescent="0.2">
      <c r="B59" s="371" t="s">
        <v>611</v>
      </c>
      <c r="C59" s="829" t="s">
        <v>612</v>
      </c>
      <c r="D59" s="829"/>
      <c r="E59" s="829" t="s">
        <v>613</v>
      </c>
      <c r="F59" s="829"/>
      <c r="G59" s="14"/>
      <c r="H59" s="14"/>
      <c r="I59" s="14"/>
      <c r="J59" s="276"/>
      <c r="K59" s="276"/>
      <c r="L59" s="276"/>
      <c r="M59" s="276"/>
      <c r="N59" s="276"/>
      <c r="O59" s="293"/>
      <c r="P59" s="276"/>
      <c r="Q59" s="244"/>
      <c r="R59" s="244"/>
      <c r="S59" s="244"/>
      <c r="T59" s="244"/>
      <c r="U59" s="244"/>
    </row>
    <row r="60" spans="2:21" s="274" customFormat="1" ht="40" customHeight="1" x14ac:dyDescent="0.2">
      <c r="B60" s="372" t="s">
        <v>614</v>
      </c>
      <c r="C60" s="830" t="s">
        <v>615</v>
      </c>
      <c r="D60" s="830"/>
      <c r="E60" s="830" t="s">
        <v>616</v>
      </c>
      <c r="F60" s="830"/>
      <c r="G60" s="14"/>
      <c r="H60" s="14"/>
      <c r="I60" s="14"/>
      <c r="J60" s="276"/>
      <c r="K60" s="276"/>
      <c r="L60" s="276"/>
      <c r="M60" s="276"/>
      <c r="N60" s="276"/>
      <c r="O60" s="293"/>
      <c r="P60" s="276"/>
      <c r="Q60" s="230"/>
      <c r="R60" s="230"/>
      <c r="S60" s="230"/>
      <c r="T60" s="230"/>
      <c r="U60" s="230"/>
    </row>
    <row r="61" spans="2:21" s="274" customFormat="1" ht="39.75" customHeight="1" x14ac:dyDescent="0.2">
      <c r="B61" s="371" t="s">
        <v>617</v>
      </c>
      <c r="C61" s="830" t="s">
        <v>618</v>
      </c>
      <c r="D61" s="830"/>
      <c r="E61" s="830" t="s">
        <v>619</v>
      </c>
      <c r="F61" s="830"/>
      <c r="G61" s="14"/>
      <c r="H61" s="14"/>
      <c r="I61" s="14"/>
      <c r="J61" s="276"/>
      <c r="K61" s="276"/>
      <c r="L61" s="276"/>
      <c r="M61" s="276"/>
      <c r="N61" s="276"/>
      <c r="O61" s="293"/>
      <c r="P61" s="276"/>
      <c r="Q61" s="230"/>
      <c r="R61" s="230"/>
      <c r="S61" s="230"/>
      <c r="T61" s="230"/>
      <c r="U61" s="230"/>
    </row>
    <row r="62" spans="2:21" s="274" customFormat="1" ht="55.5" customHeight="1" x14ac:dyDescent="0.2">
      <c r="B62" s="371" t="s">
        <v>620</v>
      </c>
      <c r="C62" s="830" t="s">
        <v>621</v>
      </c>
      <c r="D62" s="830"/>
      <c r="E62" s="830" t="s">
        <v>622</v>
      </c>
      <c r="F62" s="830"/>
      <c r="G62" s="14"/>
      <c r="H62" s="14"/>
      <c r="I62" s="14"/>
      <c r="J62" s="276"/>
      <c r="K62" s="276"/>
      <c r="L62" s="276"/>
      <c r="M62" s="276"/>
      <c r="N62" s="276"/>
      <c r="O62" s="293"/>
      <c r="P62" s="276"/>
      <c r="Q62" s="230"/>
      <c r="R62" s="230"/>
      <c r="S62" s="230"/>
      <c r="T62" s="230"/>
      <c r="U62" s="230"/>
    </row>
    <row r="63" spans="2:21" s="274" customFormat="1" ht="56.25" customHeight="1" x14ac:dyDescent="0.2">
      <c r="B63" s="371" t="s">
        <v>623</v>
      </c>
      <c r="C63" s="830" t="s">
        <v>624</v>
      </c>
      <c r="D63" s="830"/>
      <c r="E63" s="830" t="s">
        <v>625</v>
      </c>
      <c r="F63" s="830"/>
      <c r="G63" s="14"/>
      <c r="H63" s="14"/>
      <c r="I63" s="14"/>
      <c r="J63" s="276"/>
      <c r="K63" s="276"/>
      <c r="L63" s="276"/>
      <c r="M63" s="276"/>
      <c r="N63" s="276"/>
      <c r="O63" s="293"/>
      <c r="P63" s="276"/>
      <c r="Q63" s="230"/>
      <c r="R63" s="230"/>
      <c r="S63" s="230"/>
      <c r="T63" s="230"/>
      <c r="U63" s="230"/>
    </row>
    <row r="64" spans="2:21" s="274" customFormat="1" ht="84.75" customHeight="1" x14ac:dyDescent="0.2">
      <c r="B64" s="371" t="s">
        <v>626</v>
      </c>
      <c r="C64" s="830" t="s">
        <v>627</v>
      </c>
      <c r="D64" s="830"/>
      <c r="E64" s="830" t="s">
        <v>628</v>
      </c>
      <c r="F64" s="830"/>
      <c r="G64" s="14"/>
      <c r="H64" s="14"/>
      <c r="I64" s="14"/>
      <c r="J64" s="276"/>
      <c r="K64" s="276"/>
      <c r="L64" s="276"/>
      <c r="M64" s="276"/>
      <c r="N64" s="276"/>
      <c r="O64" s="293"/>
      <c r="P64" s="276"/>
      <c r="Q64" s="230"/>
      <c r="R64" s="230"/>
      <c r="S64" s="230"/>
      <c r="T64" s="230"/>
      <c r="U64" s="230"/>
    </row>
    <row r="65" spans="2:21" s="274" customFormat="1" ht="12" customHeight="1" x14ac:dyDescent="0.2">
      <c r="B65" s="228"/>
      <c r="C65" s="228"/>
      <c r="D65" s="229"/>
      <c r="E65" s="229"/>
      <c r="F65" s="229"/>
      <c r="G65" s="230"/>
      <c r="H65" s="230"/>
      <c r="I65" s="230"/>
      <c r="J65" s="230"/>
      <c r="K65" s="230"/>
      <c r="L65" s="230"/>
      <c r="M65" s="230"/>
      <c r="N65" s="230"/>
      <c r="O65" s="230"/>
      <c r="P65" s="230"/>
      <c r="Q65" s="230"/>
      <c r="R65" s="230"/>
      <c r="S65" s="230"/>
      <c r="T65" s="230"/>
      <c r="U65" s="230"/>
    </row>
    <row r="66" spans="2:21" s="274" customFormat="1" ht="25.25" customHeight="1" x14ac:dyDescent="0.2">
      <c r="B66" s="789" t="s">
        <v>699</v>
      </c>
      <c r="C66" s="789"/>
      <c r="D66" s="789"/>
      <c r="E66" s="789"/>
      <c r="F66" s="789"/>
      <c r="G66" s="230"/>
      <c r="H66" s="230"/>
      <c r="I66" s="230"/>
      <c r="J66" s="230"/>
      <c r="K66" s="230"/>
      <c r="L66" s="230"/>
      <c r="M66" s="230"/>
      <c r="N66" s="230"/>
      <c r="O66" s="230"/>
      <c r="P66" s="230"/>
      <c r="Q66" s="230"/>
      <c r="R66" s="230"/>
      <c r="S66" s="230"/>
      <c r="T66" s="230"/>
      <c r="U66" s="230"/>
    </row>
    <row r="67" spans="2:21" s="274" customFormat="1" ht="42.75" customHeight="1" x14ac:dyDescent="0.2">
      <c r="B67" s="371" t="s">
        <v>611</v>
      </c>
      <c r="C67" s="829" t="s">
        <v>629</v>
      </c>
      <c r="D67" s="829"/>
      <c r="E67" s="829" t="s">
        <v>630</v>
      </c>
      <c r="F67" s="829"/>
      <c r="G67" s="230"/>
      <c r="H67" s="230"/>
      <c r="I67" s="230"/>
      <c r="J67" s="230"/>
      <c r="K67" s="230"/>
      <c r="L67" s="230"/>
      <c r="M67" s="230"/>
      <c r="N67" s="230"/>
      <c r="O67" s="230"/>
      <c r="P67" s="230"/>
      <c r="Q67" s="230"/>
      <c r="R67" s="230"/>
      <c r="S67" s="230"/>
      <c r="T67" s="230"/>
      <c r="U67" s="230"/>
    </row>
    <row r="68" spans="2:21" s="274" customFormat="1" ht="25.25" customHeight="1" x14ac:dyDescent="0.2">
      <c r="B68" s="371" t="s">
        <v>631</v>
      </c>
      <c r="C68" s="833">
        <v>27.98</v>
      </c>
      <c r="D68" s="833"/>
      <c r="E68" s="833">
        <v>22.21</v>
      </c>
      <c r="F68" s="833"/>
      <c r="G68" s="276"/>
      <c r="H68" s="276"/>
      <c r="I68" s="14"/>
      <c r="J68" s="276"/>
      <c r="K68" s="276"/>
      <c r="L68" s="276"/>
      <c r="M68" s="276"/>
      <c r="N68" s="276"/>
      <c r="O68" s="293"/>
      <c r="P68" s="276"/>
      <c r="Q68" s="276"/>
      <c r="R68" s="276"/>
      <c r="S68" s="276"/>
      <c r="T68" s="276"/>
      <c r="U68" s="276"/>
    </row>
    <row r="69" spans="2:21" s="274" customFormat="1" ht="25.25" customHeight="1" x14ac:dyDescent="0.2">
      <c r="B69" s="371" t="s">
        <v>632</v>
      </c>
      <c r="C69" s="833">
        <v>19.62</v>
      </c>
      <c r="D69" s="833"/>
      <c r="E69" s="833">
        <v>14.77</v>
      </c>
      <c r="F69" s="833"/>
      <c r="G69" s="276"/>
      <c r="H69" s="276"/>
      <c r="I69" s="14"/>
      <c r="J69" s="276"/>
      <c r="K69" s="276"/>
      <c r="L69" s="276"/>
      <c r="M69" s="276"/>
      <c r="N69" s="276"/>
      <c r="O69" s="293"/>
      <c r="P69" s="276"/>
      <c r="Q69" s="276"/>
      <c r="R69" s="276"/>
      <c r="S69" s="276"/>
      <c r="T69" s="276"/>
      <c r="U69" s="276"/>
    </row>
    <row r="70" spans="2:21" s="274" customFormat="1" ht="25.25" customHeight="1" x14ac:dyDescent="0.2">
      <c r="B70" s="371" t="s">
        <v>633</v>
      </c>
      <c r="C70" s="833">
        <v>16</v>
      </c>
      <c r="D70" s="833"/>
      <c r="E70" s="833">
        <v>12.6</v>
      </c>
      <c r="F70" s="833"/>
      <c r="G70" s="276"/>
      <c r="H70" s="245"/>
      <c r="I70" s="14"/>
      <c r="J70" s="276"/>
      <c r="K70" s="276"/>
      <c r="L70" s="276"/>
      <c r="M70" s="276"/>
      <c r="N70" s="276"/>
      <c r="O70" s="293"/>
      <c r="P70" s="276"/>
      <c r="Q70" s="276"/>
      <c r="R70" s="276"/>
      <c r="S70" s="276"/>
      <c r="T70" s="276"/>
      <c r="U70" s="276"/>
    </row>
    <row r="71" spans="2:21" s="274" customFormat="1" ht="25.25" customHeight="1" x14ac:dyDescent="0.2">
      <c r="B71" s="371" t="s">
        <v>634</v>
      </c>
      <c r="C71" s="833">
        <v>15.73</v>
      </c>
      <c r="D71" s="833"/>
      <c r="E71" s="833">
        <v>12.06</v>
      </c>
      <c r="F71" s="833"/>
      <c r="G71" s="276"/>
      <c r="H71" s="245"/>
      <c r="I71" s="14"/>
      <c r="J71" s="276"/>
      <c r="K71" s="276"/>
      <c r="L71" s="276"/>
      <c r="M71" s="276"/>
      <c r="N71" s="276"/>
      <c r="O71" s="293"/>
      <c r="P71" s="276"/>
      <c r="Q71" s="276"/>
      <c r="R71" s="276"/>
      <c r="S71" s="276"/>
      <c r="T71" s="276"/>
      <c r="U71" s="276"/>
    </row>
    <row r="72" spans="2:21" s="274" customFormat="1" ht="25.25" customHeight="1" x14ac:dyDescent="0.2">
      <c r="B72" s="371" t="s">
        <v>635</v>
      </c>
      <c r="C72" s="833">
        <v>12.47</v>
      </c>
      <c r="D72" s="833"/>
      <c r="E72" s="833">
        <v>9.51</v>
      </c>
      <c r="F72" s="833"/>
      <c r="G72" s="276"/>
      <c r="H72" s="245"/>
      <c r="I72" s="14"/>
      <c r="J72" s="276"/>
      <c r="K72" s="276"/>
      <c r="L72" s="276"/>
      <c r="M72" s="276"/>
      <c r="N72" s="276"/>
      <c r="O72" s="293"/>
      <c r="P72" s="276"/>
      <c r="Q72" s="276"/>
      <c r="R72" s="276"/>
      <c r="S72" s="276"/>
      <c r="T72" s="276"/>
      <c r="U72" s="276"/>
    </row>
    <row r="73" spans="2:21" s="274" customFormat="1" ht="25.25" customHeight="1" x14ac:dyDescent="0.2">
      <c r="B73" s="787" t="s">
        <v>636</v>
      </c>
      <c r="C73" s="787"/>
      <c r="D73" s="787"/>
      <c r="E73" s="787"/>
      <c r="F73" s="787"/>
      <c r="G73" s="276"/>
      <c r="H73" s="245"/>
      <c r="I73" s="14"/>
      <c r="J73" s="14"/>
      <c r="K73" s="276"/>
      <c r="L73" s="276"/>
      <c r="M73" s="276"/>
      <c r="N73" s="276"/>
      <c r="O73" s="293"/>
      <c r="P73" s="276"/>
      <c r="Q73" s="276"/>
      <c r="R73" s="276"/>
      <c r="S73" s="276"/>
      <c r="T73" s="276"/>
      <c r="U73" s="276"/>
    </row>
    <row r="74" spans="2:21" s="274" customFormat="1" ht="38.25" customHeight="1" x14ac:dyDescent="0.2">
      <c r="B74" s="788" t="s">
        <v>637</v>
      </c>
      <c r="C74" s="788"/>
      <c r="D74" s="788"/>
      <c r="E74" s="788"/>
      <c r="F74" s="788"/>
      <c r="G74" s="14"/>
      <c r="H74" s="245"/>
      <c r="I74" s="14"/>
      <c r="J74" s="14"/>
      <c r="K74" s="276"/>
      <c r="L74" s="276"/>
      <c r="M74" s="276"/>
      <c r="N74" s="276"/>
      <c r="O74" s="293"/>
      <c r="P74" s="276"/>
      <c r="Q74" s="276"/>
      <c r="R74" s="276"/>
      <c r="S74" s="276"/>
      <c r="T74" s="276"/>
      <c r="U74" s="276"/>
    </row>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hidden="1" customHeight="1" x14ac:dyDescent="0.2"/>
    <row r="184" ht="25.25" hidden="1" customHeight="1" x14ac:dyDescent="0.2"/>
    <row r="185" ht="25.25" hidden="1" customHeight="1" x14ac:dyDescent="0.2"/>
    <row r="186" ht="25.25" hidden="1"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hidden="1" customHeight="1" x14ac:dyDescent="0.2"/>
    <row r="245" ht="25.25" hidden="1" customHeight="1" x14ac:dyDescent="0.2"/>
    <row r="246" ht="25.25" hidden="1" customHeight="1" x14ac:dyDescent="0.2"/>
    <row r="247" ht="25.25" hidden="1"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hidden="1" customHeight="1" x14ac:dyDescent="0.2"/>
    <row r="306" ht="25.25" hidden="1" customHeight="1" x14ac:dyDescent="0.2"/>
    <row r="307" ht="25.25" hidden="1" customHeight="1" x14ac:dyDescent="0.2"/>
    <row r="308" ht="25.25" hidden="1"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hidden="1" customHeight="1" x14ac:dyDescent="0.2"/>
    <row r="367" ht="25.25" hidden="1" customHeight="1" x14ac:dyDescent="0.2"/>
    <row r="368" ht="25.25" hidden="1" customHeight="1" x14ac:dyDescent="0.2"/>
    <row r="369" ht="25.25" hidden="1"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hidden="1" customHeight="1" x14ac:dyDescent="0.2"/>
    <row r="428" ht="25.25" hidden="1" customHeight="1" x14ac:dyDescent="0.2"/>
    <row r="429" ht="25.25" hidden="1" customHeight="1" x14ac:dyDescent="0.2"/>
    <row r="430" ht="25.25" hidden="1"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hidden="1" customHeight="1" x14ac:dyDescent="0.2"/>
    <row r="489" ht="25.25" hidden="1" customHeight="1" x14ac:dyDescent="0.2"/>
    <row r="490" ht="25.25" hidden="1" customHeight="1" x14ac:dyDescent="0.2"/>
    <row r="491" ht="25.25" hidden="1"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hidden="1" customHeight="1" x14ac:dyDescent="0.2"/>
    <row r="550" ht="25.25" hidden="1" customHeight="1" x14ac:dyDescent="0.2"/>
    <row r="551" ht="25.25" hidden="1" customHeight="1" x14ac:dyDescent="0.2"/>
    <row r="552" ht="25.25" hidden="1"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hidden="1" customHeight="1" x14ac:dyDescent="0.2"/>
    <row r="611" ht="25.25" hidden="1" customHeight="1" x14ac:dyDescent="0.2"/>
    <row r="612" ht="25.25" hidden="1" customHeight="1" x14ac:dyDescent="0.2"/>
    <row r="613" ht="25.25" hidden="1"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customHeight="1" x14ac:dyDescent="0.2"/>
    <row r="778" ht="25.25" customHeight="1" x14ac:dyDescent="0.2"/>
    <row r="779" ht="25.25" customHeight="1" x14ac:dyDescent="0.2"/>
    <row r="780" ht="25.25" customHeight="1" x14ac:dyDescent="0.2"/>
    <row r="825" hidden="1" x14ac:dyDescent="0.2"/>
    <row r="826" hidden="1" x14ac:dyDescent="0.2"/>
    <row r="827" hidden="1" x14ac:dyDescent="0.2"/>
    <row r="828" hidden="1" x14ac:dyDescent="0.2"/>
    <row r="829" hidden="1" x14ac:dyDescent="0.2"/>
    <row r="830" hidden="1" x14ac:dyDescent="0.2"/>
    <row r="831" hidden="1" x14ac:dyDescent="0.2"/>
    <row r="880" hidden="1" x14ac:dyDescent="0.2"/>
    <row r="881" hidden="1" x14ac:dyDescent="0.2"/>
    <row r="882" hidden="1" x14ac:dyDescent="0.2"/>
    <row r="883" hidden="1" x14ac:dyDescent="0.2"/>
    <row r="884" hidden="1" x14ac:dyDescent="0.2"/>
    <row r="885" hidden="1" x14ac:dyDescent="0.2"/>
    <row r="886" hidden="1" x14ac:dyDescent="0.2"/>
    <row r="935" hidden="1" x14ac:dyDescent="0.2"/>
    <row r="936" hidden="1" x14ac:dyDescent="0.2"/>
    <row r="937" hidden="1" x14ac:dyDescent="0.2"/>
    <row r="938" hidden="1" x14ac:dyDescent="0.2"/>
    <row r="939" hidden="1" x14ac:dyDescent="0.2"/>
    <row r="940" hidden="1" x14ac:dyDescent="0.2"/>
    <row r="941" hidden="1" x14ac:dyDescent="0.2"/>
    <row r="990" hidden="1" x14ac:dyDescent="0.2"/>
    <row r="991" hidden="1" x14ac:dyDescent="0.2"/>
    <row r="992" hidden="1" x14ac:dyDescent="0.2"/>
    <row r="993" hidden="1" x14ac:dyDescent="0.2"/>
    <row r="994" hidden="1" x14ac:dyDescent="0.2"/>
    <row r="995" hidden="1" x14ac:dyDescent="0.2"/>
    <row r="996" hidden="1" x14ac:dyDescent="0.2"/>
    <row r="1045" hidden="1" x14ac:dyDescent="0.2"/>
    <row r="1046" hidden="1" x14ac:dyDescent="0.2"/>
    <row r="1047" hidden="1" x14ac:dyDescent="0.2"/>
    <row r="1048" hidden="1" x14ac:dyDescent="0.2"/>
    <row r="1049" hidden="1" x14ac:dyDescent="0.2"/>
    <row r="1050" hidden="1" x14ac:dyDescent="0.2"/>
    <row r="1051" hidden="1" x14ac:dyDescent="0.2"/>
  </sheetData>
  <sheetProtection algorithmName="SHA-512" hashValue="wSyImanIgV2n3PodjP24Rb0JnHPI0NNn6JYspz4/llj3OVSkV2M0WhRzRFlV/sVFzHVlxf3IwC/73gr+1AFu/g==" saltValue="pL1ub9azhFuCvVpgsi2RJQ==" spinCount="100000" sheet="1" objects="1" scenarios="1"/>
  <mergeCells count="100">
    <mergeCell ref="D13:F13"/>
    <mergeCell ref="D10:F10"/>
    <mergeCell ref="B9:C9"/>
    <mergeCell ref="B10:C10"/>
    <mergeCell ref="B30:C30"/>
    <mergeCell ref="B27:C27"/>
    <mergeCell ref="D9:F9"/>
    <mergeCell ref="B11:C11"/>
    <mergeCell ref="D11:F11"/>
    <mergeCell ref="B13:C14"/>
    <mergeCell ref="B15:C15"/>
    <mergeCell ref="B22:C22"/>
    <mergeCell ref="B23:C23"/>
    <mergeCell ref="B24:C24"/>
    <mergeCell ref="B17:C17"/>
    <mergeCell ref="B8:C8"/>
    <mergeCell ref="D8:F8"/>
    <mergeCell ref="B1:F1"/>
    <mergeCell ref="C2:F2"/>
    <mergeCell ref="E4:F4"/>
    <mergeCell ref="B5:D5"/>
    <mergeCell ref="E5:F5"/>
    <mergeCell ref="B6:D6"/>
    <mergeCell ref="E6:F6"/>
    <mergeCell ref="B4:D4"/>
    <mergeCell ref="D47:E47"/>
    <mergeCell ref="T13:U13"/>
    <mergeCell ref="H13:I13"/>
    <mergeCell ref="K13:L13"/>
    <mergeCell ref="N13:O13"/>
    <mergeCell ref="Q13:R13"/>
    <mergeCell ref="D42:E42"/>
    <mergeCell ref="B38:G38"/>
    <mergeCell ref="B39:C39"/>
    <mergeCell ref="B40:C40"/>
    <mergeCell ref="B43:C43"/>
    <mergeCell ref="B16:C16"/>
    <mergeCell ref="B19:C19"/>
    <mergeCell ref="B20:C20"/>
    <mergeCell ref="B33:C33"/>
    <mergeCell ref="B31:C31"/>
    <mergeCell ref="C57:D57"/>
    <mergeCell ref="B42:C42"/>
    <mergeCell ref="B46:C46"/>
    <mergeCell ref="B50:C50"/>
    <mergeCell ref="B53:D53"/>
    <mergeCell ref="C54:D54"/>
    <mergeCell ref="B55:B56"/>
    <mergeCell ref="B48:C48"/>
    <mergeCell ref="B49:G49"/>
    <mergeCell ref="B51:C51"/>
    <mergeCell ref="D50:E50"/>
    <mergeCell ref="D48:E48"/>
    <mergeCell ref="D51:E51"/>
    <mergeCell ref="D46:E46"/>
    <mergeCell ref="B47:C47"/>
    <mergeCell ref="B45:C45"/>
    <mergeCell ref="C59:D59"/>
    <mergeCell ref="E59:F59"/>
    <mergeCell ref="C60:D60"/>
    <mergeCell ref="E60:F60"/>
    <mergeCell ref="C61:D61"/>
    <mergeCell ref="E61:F61"/>
    <mergeCell ref="B74:F74"/>
    <mergeCell ref="C69:D69"/>
    <mergeCell ref="E69:F69"/>
    <mergeCell ref="C70:D70"/>
    <mergeCell ref="E70:F70"/>
    <mergeCell ref="C71:D71"/>
    <mergeCell ref="E71:F71"/>
    <mergeCell ref="C72:D72"/>
    <mergeCell ref="E72:F72"/>
    <mergeCell ref="B73:F73"/>
    <mergeCell ref="C62:D62"/>
    <mergeCell ref="E62:F62"/>
    <mergeCell ref="C63:D63"/>
    <mergeCell ref="E63:F63"/>
    <mergeCell ref="C64:D64"/>
    <mergeCell ref="E64:F64"/>
    <mergeCell ref="B66:F66"/>
    <mergeCell ref="C67:D67"/>
    <mergeCell ref="E67:F67"/>
    <mergeCell ref="C68:D68"/>
    <mergeCell ref="E68:F68"/>
    <mergeCell ref="B41:C41"/>
    <mergeCell ref="D41:E41"/>
    <mergeCell ref="B18:C18"/>
    <mergeCell ref="B44:C44"/>
    <mergeCell ref="D44:E44"/>
    <mergeCell ref="D40:E40"/>
    <mergeCell ref="D43:E43"/>
    <mergeCell ref="B34:C34"/>
    <mergeCell ref="B35:D35"/>
    <mergeCell ref="B36:F36"/>
    <mergeCell ref="B32:C32"/>
    <mergeCell ref="B21:C21"/>
    <mergeCell ref="B25:C25"/>
    <mergeCell ref="B26:C26"/>
    <mergeCell ref="B29:C29"/>
    <mergeCell ref="B28:C28"/>
  </mergeCells>
  <conditionalFormatting sqref="G43">
    <cfRule type="cellIs" dxfId="169" priority="31" operator="greaterThan">
      <formula>1500</formula>
    </cfRule>
    <cfRule type="cellIs" dxfId="168" priority="32" operator="lessThanOrEqual">
      <formula>1500</formula>
    </cfRule>
  </conditionalFormatting>
  <conditionalFormatting sqref="G45">
    <cfRule type="cellIs" dxfId="167" priority="27" operator="greaterThan">
      <formula>$F$45</formula>
    </cfRule>
    <cfRule type="cellIs" dxfId="166" priority="28" operator="lessThanOrEqual">
      <formula>$F$45</formula>
    </cfRule>
  </conditionalFormatting>
  <conditionalFormatting sqref="G46">
    <cfRule type="cellIs" dxfId="165" priority="25" operator="greaterThan">
      <formula>1000</formula>
    </cfRule>
    <cfRule type="cellIs" dxfId="164" priority="26" operator="lessThanOrEqual">
      <formula>1000</formula>
    </cfRule>
  </conditionalFormatting>
  <conditionalFormatting sqref="G50">
    <cfRule type="cellIs" dxfId="163" priority="3" operator="equal">
      <formula>0</formula>
    </cfRule>
    <cfRule type="cellIs" dxfId="162" priority="6" operator="lessThan">
      <formula>70000</formula>
    </cfRule>
    <cfRule type="cellIs" dxfId="161" priority="19" operator="greaterThan">
      <formula>500000</formula>
    </cfRule>
    <cfRule type="cellIs" dxfId="160" priority="20" operator="lessThanOrEqual">
      <formula>500000</formula>
    </cfRule>
  </conditionalFormatting>
  <conditionalFormatting sqref="G48">
    <cfRule type="cellIs" dxfId="159" priority="13" operator="notEqual">
      <formula>ROUND(0.15*$D$20,2)</formula>
    </cfRule>
    <cfRule type="cellIs" dxfId="158" priority="14" operator="equal">
      <formula>ROUND(0.15*$D$20,2)</formula>
    </cfRule>
  </conditionalFormatting>
  <conditionalFormatting sqref="G42">
    <cfRule type="cellIs" dxfId="157" priority="11" operator="lessThanOrEqual">
      <formula>ROUND(0.2*$D$29,2)</formula>
    </cfRule>
    <cfRule type="cellIs" dxfId="156" priority="12" operator="greaterThan">
      <formula>ROUND(0.2*$D$29,2)</formula>
    </cfRule>
  </conditionalFormatting>
  <conditionalFormatting sqref="G51">
    <cfRule type="cellIs" dxfId="155" priority="47" operator="lessThanOrEqual">
      <formula>$F$51</formula>
    </cfRule>
    <cfRule type="cellIs" dxfId="154" priority="48" operator="greaterThan">
      <formula>$F$51</formula>
    </cfRule>
  </conditionalFormatting>
  <conditionalFormatting sqref="G44">
    <cfRule type="cellIs" dxfId="153" priority="1" operator="lessThanOrEqual">
      <formula>ROUND(0.4*$D$29,2)</formula>
    </cfRule>
    <cfRule type="cellIs" dxfId="152" priority="2" operator="greaterThan">
      <formula>ROUND(0.4*$D$29,2)</formula>
    </cfRule>
  </conditionalFormatting>
  <conditionalFormatting sqref="G47">
    <cfRule type="cellIs" dxfId="151" priority="4" operator="lessThanOrEqual">
      <formula>ROUND(0.01*D31,2)</formula>
    </cfRule>
    <cfRule type="cellIs" dxfId="150" priority="5" operator="greaterThan">
      <formula>ROUND(0.01*D31,2)</formula>
    </cfRule>
  </conditionalFormatting>
  <dataValidations count="3">
    <dataValidation allowBlank="1" showInputMessage="1" showErrorMessage="1" prompt="A rellenar por el órgano instructor" sqref="E4:F5" xr:uid="{00000000-0002-0000-0A00-000000000000}"/>
    <dataValidation type="decimal" operator="lessThanOrEqual" allowBlank="1" showInputMessage="1" showErrorMessage="1" sqref="S32:T32 G15:H19 G21:H27 J15:K19 J34:K34 M15:N19 M34:N34 P15:Q19 P34:Q34 S15:T19 J21:K27 J32:K32 G32:H32 G34:H34 M21:N27 M32:N32 P21:Q27 P32:Q32 S21:T27 S34:T34" xr:uid="{00000000-0002-0000-0A00-000001000000}">
      <formula1>20000000</formula1>
    </dataValidation>
    <dataValidation type="whole" operator="lessThanOrEqual" allowBlank="1" showInputMessage="1" showErrorMessage="1" sqref="E45" xr:uid="{00000000-0002-0000-0A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F43 B49:G49 B46:C46 G46 C45:D45 B43:E43 G43 B42:E42 G42 G35:H35 J35:K35 M35:N35 P35:Q35 S35:T35 B51:C51 C50 G50 G45 B48:C48 E48 G48 G51 E51" evalError="1"/>
    <ignoredError sqref="E6" unlocked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6">
    <pageSetUpPr fitToPage="1"/>
  </sheetPr>
  <dimension ref="B1:U1061"/>
  <sheetViews>
    <sheetView topLeftCell="A7" zoomScale="80" zoomScaleNormal="80" zoomScalePageLayoutView="75" workbookViewId="0">
      <selection activeCell="F34" sqref="F34"/>
    </sheetView>
  </sheetViews>
  <sheetFormatPr baseColWidth="10" defaultColWidth="11.5" defaultRowHeight="13" x14ac:dyDescent="0.2"/>
  <cols>
    <col min="1" max="1" width="3.1640625" style="271" customWidth="1"/>
    <col min="2" max="2" width="30.33203125" style="271" customWidth="1"/>
    <col min="3" max="3" width="43.5" style="271" customWidth="1"/>
    <col min="4" max="5" width="19.83203125" style="271" customWidth="1"/>
    <col min="6" max="6" width="22" style="271" customWidth="1"/>
    <col min="7" max="8" width="20.5" style="271" customWidth="1"/>
    <col min="9" max="9" width="15.33203125" style="271" customWidth="1"/>
    <col min="10" max="11" width="20.33203125" style="271" customWidth="1"/>
    <col min="12" max="12" width="15.33203125" style="271" customWidth="1"/>
    <col min="13" max="13" width="20.33203125" style="271" customWidth="1"/>
    <col min="14" max="15" width="15.33203125" style="271" customWidth="1"/>
    <col min="16" max="16" width="20.33203125" style="271" customWidth="1"/>
    <col min="17" max="17" width="19.33203125" style="271" customWidth="1"/>
    <col min="18" max="18" width="15.33203125" style="271" customWidth="1"/>
    <col min="19" max="19" width="20.1640625" style="271" customWidth="1"/>
    <col min="20" max="20" width="20.83203125" style="271" customWidth="1"/>
    <col min="21" max="21" width="15.33203125" style="271" customWidth="1"/>
    <col min="22" max="16384" width="11.5" style="271"/>
  </cols>
  <sheetData>
    <row r="1" spans="2:21"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63"/>
      <c r="H1" s="263"/>
      <c r="I1" s="263"/>
      <c r="J1" s="263"/>
      <c r="K1" s="263"/>
      <c r="L1" s="263"/>
      <c r="M1" s="263"/>
      <c r="N1" s="263"/>
      <c r="O1" s="263"/>
      <c r="P1" s="263"/>
      <c r="Q1" s="263"/>
      <c r="R1" s="263"/>
      <c r="S1" s="263"/>
      <c r="T1" s="263"/>
      <c r="U1" s="263"/>
    </row>
    <row r="2" spans="2:21" s="258" customFormat="1" ht="36.75" customHeight="1" x14ac:dyDescent="0.2">
      <c r="B2" s="259" t="s">
        <v>375</v>
      </c>
      <c r="C2" s="767" t="s">
        <v>579</v>
      </c>
      <c r="D2" s="767"/>
      <c r="E2" s="767"/>
      <c r="F2" s="767"/>
      <c r="G2" s="263"/>
      <c r="H2" s="263"/>
      <c r="I2" s="263"/>
      <c r="J2" s="263"/>
      <c r="K2" s="263"/>
      <c r="L2" s="263"/>
      <c r="M2" s="263"/>
      <c r="N2" s="263"/>
      <c r="O2" s="263"/>
      <c r="P2" s="263"/>
      <c r="Q2" s="263"/>
      <c r="R2" s="263"/>
      <c r="S2" s="263"/>
      <c r="T2" s="263"/>
      <c r="U2" s="263"/>
    </row>
    <row r="3" spans="2:21" s="262" customFormat="1" ht="14" customHeight="1" x14ac:dyDescent="0.2">
      <c r="B3" s="260"/>
      <c r="C3" s="260"/>
      <c r="D3" s="260"/>
      <c r="E3" s="260"/>
      <c r="F3" s="260"/>
      <c r="G3" s="263"/>
      <c r="H3" s="263"/>
      <c r="I3" s="263"/>
      <c r="J3" s="263"/>
      <c r="K3" s="263"/>
      <c r="L3" s="263"/>
      <c r="M3" s="263"/>
      <c r="N3" s="263"/>
      <c r="O3" s="263"/>
      <c r="P3" s="263"/>
      <c r="Q3" s="263"/>
      <c r="R3" s="263"/>
      <c r="S3" s="263"/>
      <c r="T3" s="263"/>
      <c r="U3" s="263"/>
    </row>
    <row r="4" spans="2:21" s="262" customFormat="1" ht="21" customHeight="1" x14ac:dyDescent="0.2">
      <c r="B4" s="769" t="s">
        <v>361</v>
      </c>
      <c r="C4" s="770"/>
      <c r="D4" s="771"/>
      <c r="E4" s="826"/>
      <c r="F4" s="826"/>
      <c r="G4" s="263"/>
      <c r="H4" s="263"/>
      <c r="I4" s="263"/>
      <c r="J4" s="263"/>
      <c r="K4" s="263"/>
      <c r="L4" s="263"/>
      <c r="M4" s="263"/>
      <c r="N4" s="263"/>
      <c r="O4" s="263"/>
      <c r="P4" s="263"/>
      <c r="Q4" s="263"/>
      <c r="R4" s="263"/>
      <c r="S4" s="263"/>
      <c r="T4" s="263"/>
      <c r="U4" s="263"/>
    </row>
    <row r="5" spans="2:21" s="262" customFormat="1" ht="17.25" customHeight="1" x14ac:dyDescent="0.2">
      <c r="B5" s="769" t="s">
        <v>360</v>
      </c>
      <c r="C5" s="770"/>
      <c r="D5" s="771"/>
      <c r="E5" s="827"/>
      <c r="F5" s="827"/>
      <c r="G5" s="263"/>
      <c r="H5" s="263"/>
      <c r="I5" s="263"/>
      <c r="J5" s="263"/>
      <c r="K5" s="263"/>
      <c r="L5" s="263"/>
      <c r="M5" s="263"/>
      <c r="N5" s="263"/>
      <c r="O5" s="263"/>
      <c r="P5" s="263"/>
      <c r="Q5" s="263"/>
      <c r="R5" s="263"/>
      <c r="S5" s="263"/>
      <c r="T5" s="263"/>
      <c r="U5" s="263"/>
    </row>
    <row r="6" spans="2:21" s="262" customFormat="1" ht="16" x14ac:dyDescent="0.2">
      <c r="B6" s="769" t="s">
        <v>359</v>
      </c>
      <c r="C6" s="770"/>
      <c r="D6" s="771"/>
      <c r="E6" s="828" t="str">
        <f>'DATOS GENERALES'!M5</f>
        <v xml:space="preserve">Inicial </v>
      </c>
      <c r="F6" s="828"/>
      <c r="G6" s="263"/>
      <c r="H6" s="263"/>
      <c r="I6" s="263"/>
      <c r="J6" s="263"/>
      <c r="K6" s="263"/>
      <c r="L6" s="263"/>
      <c r="M6" s="263"/>
      <c r="N6" s="263"/>
      <c r="O6" s="263"/>
      <c r="P6" s="263"/>
      <c r="Q6" s="263"/>
      <c r="R6" s="263"/>
      <c r="S6" s="263"/>
      <c r="T6" s="263"/>
      <c r="U6" s="263"/>
    </row>
    <row r="7" spans="2:21" s="262" customFormat="1" ht="14" x14ac:dyDescent="0.2">
      <c r="B7" s="261"/>
      <c r="C7" s="261"/>
      <c r="D7" s="261"/>
      <c r="E7" s="261"/>
      <c r="F7" s="261"/>
      <c r="G7" s="263"/>
      <c r="H7" s="263"/>
      <c r="I7" s="263"/>
      <c r="J7" s="263"/>
      <c r="K7" s="263"/>
      <c r="L7" s="263"/>
      <c r="M7" s="263"/>
      <c r="N7" s="263"/>
      <c r="O7" s="263"/>
      <c r="P7" s="263"/>
      <c r="Q7" s="263"/>
      <c r="R7" s="263"/>
      <c r="S7" s="263"/>
      <c r="T7" s="263"/>
      <c r="U7" s="263"/>
    </row>
    <row r="8" spans="2:21" s="262" customFormat="1" ht="45" customHeight="1" x14ac:dyDescent="0.2">
      <c r="B8" s="759" t="s">
        <v>239</v>
      </c>
      <c r="C8" s="760"/>
      <c r="D8" s="761">
        <f>'DATOS GENERALES'!F566</f>
        <v>0</v>
      </c>
      <c r="E8" s="761"/>
      <c r="F8" s="761"/>
      <c r="G8" s="263"/>
      <c r="H8" s="263"/>
      <c r="I8" s="263"/>
      <c r="J8" s="263"/>
      <c r="K8" s="263"/>
      <c r="L8" s="263"/>
      <c r="M8" s="263"/>
      <c r="N8" s="263"/>
      <c r="O8" s="263"/>
      <c r="P8" s="263"/>
      <c r="Q8" s="263"/>
      <c r="R8" s="263"/>
      <c r="S8" s="263"/>
      <c r="T8" s="263"/>
      <c r="U8" s="263"/>
    </row>
    <row r="9" spans="2:21" s="258" customFormat="1" ht="20.25" customHeight="1" x14ac:dyDescent="0.2">
      <c r="B9" s="759" t="s">
        <v>358</v>
      </c>
      <c r="C9" s="760"/>
      <c r="D9" s="761">
        <f>'DATOS GENERALES'!E69</f>
        <v>0</v>
      </c>
      <c r="E9" s="761"/>
      <c r="F9" s="761"/>
      <c r="G9" s="263"/>
      <c r="H9" s="263"/>
      <c r="I9" s="263"/>
      <c r="J9" s="263"/>
      <c r="K9" s="263"/>
      <c r="L9" s="263"/>
      <c r="M9" s="263"/>
      <c r="N9" s="263"/>
      <c r="O9" s="263"/>
      <c r="P9" s="263"/>
      <c r="Q9" s="263"/>
      <c r="R9" s="263"/>
      <c r="S9" s="263"/>
      <c r="T9" s="263"/>
      <c r="U9" s="263"/>
    </row>
    <row r="10" spans="2:21" s="258" customFormat="1" ht="20.25" customHeight="1" x14ac:dyDescent="0.2">
      <c r="B10" s="759" t="s">
        <v>710</v>
      </c>
      <c r="C10" s="760"/>
      <c r="D10" s="761">
        <f>'DATOS GENERALES'!E88</f>
        <v>0</v>
      </c>
      <c r="E10" s="761"/>
      <c r="F10" s="761"/>
      <c r="G10" s="263"/>
      <c r="H10" s="263"/>
      <c r="I10" s="263"/>
      <c r="J10" s="263"/>
      <c r="K10" s="263"/>
      <c r="L10" s="263"/>
      <c r="M10" s="263"/>
      <c r="N10" s="263"/>
      <c r="O10" s="263"/>
      <c r="P10" s="263"/>
      <c r="Q10" s="263"/>
      <c r="R10" s="263"/>
      <c r="S10" s="263"/>
      <c r="T10" s="263"/>
      <c r="U10" s="263"/>
    </row>
    <row r="11" spans="2:21" s="262" customFormat="1" ht="20.25" customHeight="1" x14ac:dyDescent="0.2">
      <c r="B11" s="759" t="s">
        <v>712</v>
      </c>
      <c r="C11" s="760"/>
      <c r="D11" s="761">
        <f>'DATOS GENERALES'!E90</f>
        <v>0</v>
      </c>
      <c r="E11" s="761"/>
      <c r="F11" s="761"/>
      <c r="G11" s="263"/>
      <c r="H11" s="263"/>
      <c r="I11" s="263"/>
      <c r="J11" s="263"/>
      <c r="K11" s="263"/>
      <c r="L11" s="263"/>
      <c r="M11" s="263"/>
      <c r="N11" s="263"/>
      <c r="O11" s="263"/>
      <c r="P11" s="263"/>
      <c r="Q11" s="263"/>
      <c r="R11" s="263"/>
      <c r="S11" s="263"/>
      <c r="T11" s="263"/>
      <c r="U11" s="263"/>
    </row>
    <row r="12" spans="2:21" s="262" customFormat="1" ht="14" x14ac:dyDescent="0.2">
      <c r="B12" s="263"/>
      <c r="C12" s="263"/>
      <c r="D12" s="263"/>
      <c r="E12" s="263"/>
      <c r="F12" s="263"/>
      <c r="G12" s="263"/>
      <c r="H12" s="263"/>
      <c r="I12" s="263"/>
      <c r="J12" s="263"/>
      <c r="K12" s="263"/>
      <c r="L12" s="263"/>
      <c r="M12" s="263"/>
      <c r="N12" s="263"/>
      <c r="O12" s="263"/>
      <c r="P12" s="263"/>
      <c r="Q12" s="263"/>
      <c r="R12" s="263"/>
      <c r="S12" s="263"/>
      <c r="T12" s="263"/>
      <c r="U12" s="263"/>
    </row>
    <row r="13" spans="2:21" s="265" customFormat="1" ht="39" customHeight="1" x14ac:dyDescent="0.2">
      <c r="B13" s="778" t="s">
        <v>356</v>
      </c>
      <c r="C13" s="779"/>
      <c r="D13" s="775" t="s">
        <v>355</v>
      </c>
      <c r="E13" s="776"/>
      <c r="F13" s="776"/>
      <c r="G13" s="429">
        <f>'DATOS GENERALES'!E90</f>
        <v>0</v>
      </c>
      <c r="H13" s="819">
        <f>'DATOS GENERALES'!E88</f>
        <v>0</v>
      </c>
      <c r="I13" s="820"/>
      <c r="J13" s="429">
        <f>'DATOS GENERALES'!E141</f>
        <v>0</v>
      </c>
      <c r="K13" s="819">
        <f>'DATOS GENERALES'!E139</f>
        <v>0</v>
      </c>
      <c r="L13" s="820"/>
      <c r="M13" s="429">
        <f>'DATOS GENERALES'!E186</f>
        <v>0</v>
      </c>
      <c r="N13" s="819">
        <f>'DATOS GENERALES'!E184</f>
        <v>0</v>
      </c>
      <c r="O13" s="820"/>
      <c r="P13" s="429">
        <f>'DATOS GENERALES'!E231</f>
        <v>0</v>
      </c>
      <c r="Q13" s="819">
        <f>'DATOS GENERALES'!E229</f>
        <v>0</v>
      </c>
      <c r="R13" s="820"/>
      <c r="S13" s="429">
        <f>'DATOS GENERALES'!E276</f>
        <v>0</v>
      </c>
      <c r="T13" s="819">
        <f>'DATOS GENERALES'!E274</f>
        <v>0</v>
      </c>
      <c r="U13" s="820"/>
    </row>
    <row r="14" spans="2:21" s="265" customFormat="1" ht="38.25" customHeight="1" x14ac:dyDescent="0.2">
      <c r="B14" s="780"/>
      <c r="C14" s="781"/>
      <c r="D14" s="431" t="s">
        <v>651</v>
      </c>
      <c r="E14" s="432" t="s">
        <v>354</v>
      </c>
      <c r="F14" s="433" t="s">
        <v>353</v>
      </c>
      <c r="G14" s="425" t="s">
        <v>352</v>
      </c>
      <c r="H14" s="425" t="s">
        <v>351</v>
      </c>
      <c r="I14" s="425" t="s">
        <v>350</v>
      </c>
      <c r="J14" s="425" t="s">
        <v>349</v>
      </c>
      <c r="K14" s="425" t="s">
        <v>348</v>
      </c>
      <c r="L14" s="425" t="s">
        <v>347</v>
      </c>
      <c r="M14" s="425" t="s">
        <v>346</v>
      </c>
      <c r="N14" s="425" t="s">
        <v>345</v>
      </c>
      <c r="O14" s="425" t="s">
        <v>344</v>
      </c>
      <c r="P14" s="425" t="s">
        <v>343</v>
      </c>
      <c r="Q14" s="425" t="s">
        <v>342</v>
      </c>
      <c r="R14" s="425" t="s">
        <v>341</v>
      </c>
      <c r="S14" s="425" t="s">
        <v>340</v>
      </c>
      <c r="T14" s="425" t="s">
        <v>339</v>
      </c>
      <c r="U14" s="425" t="s">
        <v>338</v>
      </c>
    </row>
    <row r="15" spans="2:21" s="268" customFormat="1" ht="29.25" customHeight="1" x14ac:dyDescent="0.2">
      <c r="B15" s="764" t="s">
        <v>638</v>
      </c>
      <c r="C15" s="765"/>
      <c r="D15" s="277">
        <f>ROUND(SUM(E15:F15),2)</f>
        <v>0</v>
      </c>
      <c r="E15" s="277">
        <f>ROUND(SUM(G15,J15,M15,P15,S15),2)</f>
        <v>0</v>
      </c>
      <c r="F15" s="277">
        <f t="shared" ref="F15:F19" si="0">ROUND(SUM(H15,K15,N15,Q15,T15),2)</f>
        <v>0</v>
      </c>
      <c r="G15" s="287"/>
      <c r="H15" s="287"/>
      <c r="I15" s="296">
        <f>ROUND(SUM(G15:H15),2)</f>
        <v>0</v>
      </c>
      <c r="J15" s="287"/>
      <c r="K15" s="287"/>
      <c r="L15" s="296">
        <f t="shared" ref="L15:L19" si="1">ROUND(SUM(J15:K15),2)</f>
        <v>0</v>
      </c>
      <c r="M15" s="287"/>
      <c r="N15" s="287"/>
      <c r="O15" s="296">
        <f t="shared" ref="O15:O19" si="2">ROUND(SUM(M15:N15),2)</f>
        <v>0</v>
      </c>
      <c r="P15" s="287"/>
      <c r="Q15" s="287"/>
      <c r="R15" s="296">
        <f t="shared" ref="R15:R19" si="3">ROUND(SUM(P15:Q15),2)</f>
        <v>0</v>
      </c>
      <c r="S15" s="287"/>
      <c r="T15" s="287"/>
      <c r="U15" s="296">
        <f t="shared" ref="U15:U19" si="4">ROUND(SUM(S15:T15),2)</f>
        <v>0</v>
      </c>
    </row>
    <row r="16" spans="2:21" s="268" customFormat="1" ht="29.25" customHeight="1" x14ac:dyDescent="0.2">
      <c r="B16" s="764" t="s">
        <v>741</v>
      </c>
      <c r="C16" s="765"/>
      <c r="D16" s="277">
        <f t="shared" ref="D16:D19" si="5">ROUND(SUM(E16:F16),2)</f>
        <v>0</v>
      </c>
      <c r="E16" s="277">
        <f t="shared" ref="E16:E19" si="6">ROUND(SUM(G16,J16,M16,P16,S16),2)</f>
        <v>0</v>
      </c>
      <c r="F16" s="277">
        <f t="shared" si="0"/>
        <v>0</v>
      </c>
      <c r="G16" s="287"/>
      <c r="H16" s="287"/>
      <c r="I16" s="296">
        <f t="shared" ref="I16:I19" si="7">ROUND(SUM(G16:H16),2)</f>
        <v>0</v>
      </c>
      <c r="J16" s="287"/>
      <c r="K16" s="287"/>
      <c r="L16" s="296">
        <f t="shared" si="1"/>
        <v>0</v>
      </c>
      <c r="M16" s="287"/>
      <c r="N16" s="287"/>
      <c r="O16" s="296">
        <f t="shared" si="2"/>
        <v>0</v>
      </c>
      <c r="P16" s="287"/>
      <c r="Q16" s="287"/>
      <c r="R16" s="296">
        <f t="shared" si="3"/>
        <v>0</v>
      </c>
      <c r="S16" s="287"/>
      <c r="T16" s="287"/>
      <c r="U16" s="296">
        <f t="shared" si="4"/>
        <v>0</v>
      </c>
    </row>
    <row r="17" spans="2:21" s="268" customFormat="1" ht="29.25" customHeight="1" x14ac:dyDescent="0.2">
      <c r="B17" s="764" t="s">
        <v>742</v>
      </c>
      <c r="C17" s="765"/>
      <c r="D17" s="277">
        <f t="shared" si="5"/>
        <v>0</v>
      </c>
      <c r="E17" s="277">
        <f t="shared" si="6"/>
        <v>0</v>
      </c>
      <c r="F17" s="277">
        <f t="shared" si="0"/>
        <v>0</v>
      </c>
      <c r="G17" s="287"/>
      <c r="H17" s="287"/>
      <c r="I17" s="296">
        <f t="shared" si="7"/>
        <v>0</v>
      </c>
      <c r="J17" s="287"/>
      <c r="K17" s="287"/>
      <c r="L17" s="296">
        <f t="shared" si="1"/>
        <v>0</v>
      </c>
      <c r="M17" s="287"/>
      <c r="N17" s="287"/>
      <c r="O17" s="296">
        <f t="shared" si="2"/>
        <v>0</v>
      </c>
      <c r="P17" s="287"/>
      <c r="Q17" s="287"/>
      <c r="R17" s="296">
        <f t="shared" si="3"/>
        <v>0</v>
      </c>
      <c r="S17" s="287"/>
      <c r="T17" s="287"/>
      <c r="U17" s="296">
        <f t="shared" si="4"/>
        <v>0</v>
      </c>
    </row>
    <row r="18" spans="2:21" s="268" customFormat="1" ht="29.25" customHeight="1" x14ac:dyDescent="0.2">
      <c r="B18" s="764" t="s">
        <v>759</v>
      </c>
      <c r="C18" s="765"/>
      <c r="D18" s="277">
        <f t="shared" si="5"/>
        <v>0</v>
      </c>
      <c r="E18" s="277">
        <f t="shared" si="6"/>
        <v>0</v>
      </c>
      <c r="F18" s="277">
        <f t="shared" si="0"/>
        <v>0</v>
      </c>
      <c r="G18" s="287"/>
      <c r="H18" s="287"/>
      <c r="I18" s="296">
        <f t="shared" si="7"/>
        <v>0</v>
      </c>
      <c r="J18" s="287"/>
      <c r="K18" s="287"/>
      <c r="L18" s="296">
        <f t="shared" si="1"/>
        <v>0</v>
      </c>
      <c r="M18" s="287"/>
      <c r="N18" s="287"/>
      <c r="O18" s="296">
        <f t="shared" si="2"/>
        <v>0</v>
      </c>
      <c r="P18" s="287"/>
      <c r="Q18" s="287"/>
      <c r="R18" s="296">
        <f t="shared" si="3"/>
        <v>0</v>
      </c>
      <c r="S18" s="287"/>
      <c r="T18" s="287"/>
      <c r="U18" s="296">
        <f t="shared" si="4"/>
        <v>0</v>
      </c>
    </row>
    <row r="19" spans="2:21" s="268" customFormat="1" ht="29.25" customHeight="1" x14ac:dyDescent="0.2">
      <c r="B19" s="764" t="s">
        <v>758</v>
      </c>
      <c r="C19" s="765"/>
      <c r="D19" s="277">
        <f t="shared" si="5"/>
        <v>0</v>
      </c>
      <c r="E19" s="277">
        <f t="shared" si="6"/>
        <v>0</v>
      </c>
      <c r="F19" s="277">
        <f t="shared" si="0"/>
        <v>0</v>
      </c>
      <c r="G19" s="287"/>
      <c r="H19" s="287"/>
      <c r="I19" s="296">
        <f t="shared" si="7"/>
        <v>0</v>
      </c>
      <c r="J19" s="287"/>
      <c r="K19" s="287"/>
      <c r="L19" s="296">
        <f t="shared" si="1"/>
        <v>0</v>
      </c>
      <c r="M19" s="287"/>
      <c r="N19" s="287"/>
      <c r="O19" s="296">
        <f t="shared" si="2"/>
        <v>0</v>
      </c>
      <c r="P19" s="287"/>
      <c r="Q19" s="287"/>
      <c r="R19" s="296">
        <f t="shared" si="3"/>
        <v>0</v>
      </c>
      <c r="S19" s="287"/>
      <c r="T19" s="287"/>
      <c r="U19" s="296">
        <f t="shared" si="4"/>
        <v>0</v>
      </c>
    </row>
    <row r="20" spans="2:21" s="265" customFormat="1" ht="29.25" customHeight="1" x14ac:dyDescent="0.2">
      <c r="B20" s="777" t="s">
        <v>337</v>
      </c>
      <c r="C20" s="777"/>
      <c r="D20" s="404">
        <f>ROUND(SUM(D15:D19),2)</f>
        <v>0</v>
      </c>
      <c r="E20" s="404">
        <f>ROUND(SUM(E15:E19),2)</f>
        <v>0</v>
      </c>
      <c r="F20" s="404">
        <f>ROUND(SUM(F15:F19),2)</f>
        <v>0</v>
      </c>
      <c r="G20" s="404">
        <f>SUM(G15:G19)</f>
        <v>0</v>
      </c>
      <c r="H20" s="404">
        <f>SUM(H15:H19)</f>
        <v>0</v>
      </c>
      <c r="I20" s="404">
        <f>ROUND(SUM(I15:I19),2)</f>
        <v>0</v>
      </c>
      <c r="J20" s="404">
        <f>SUM(J15:J19)</f>
        <v>0</v>
      </c>
      <c r="K20" s="404">
        <f>SUM(K15:K19)</f>
        <v>0</v>
      </c>
      <c r="L20" s="404">
        <f>ROUND(SUM(L15:L19),2)</f>
        <v>0</v>
      </c>
      <c r="M20" s="404">
        <f t="shared" ref="M20:N20" si="8">SUM(M15:M19)</f>
        <v>0</v>
      </c>
      <c r="N20" s="404">
        <f t="shared" si="8"/>
        <v>0</v>
      </c>
      <c r="O20" s="404">
        <f>ROUND(SUM(O15:O19),2)</f>
        <v>0</v>
      </c>
      <c r="P20" s="404">
        <f t="shared" ref="P20:Q20" si="9">SUM(P15:P19)</f>
        <v>0</v>
      </c>
      <c r="Q20" s="404">
        <f t="shared" si="9"/>
        <v>0</v>
      </c>
      <c r="R20" s="404">
        <f>ROUND(SUM(R15:R19),2)</f>
        <v>0</v>
      </c>
      <c r="S20" s="404">
        <f t="shared" ref="S20:T20" si="10">SUM(S15:S19)</f>
        <v>0</v>
      </c>
      <c r="T20" s="404">
        <f t="shared" si="10"/>
        <v>0</v>
      </c>
      <c r="U20" s="404">
        <f>ROUND(SUM(U15:U19),2)</f>
        <v>0</v>
      </c>
    </row>
    <row r="21" spans="2:21" s="265" customFormat="1" ht="29.25" customHeight="1" x14ac:dyDescent="0.2">
      <c r="B21" s="762" t="s">
        <v>696</v>
      </c>
      <c r="C21" s="763"/>
      <c r="D21" s="278">
        <f>ROUND(SUM(E21:F21),2)</f>
        <v>0</v>
      </c>
      <c r="E21" s="277">
        <f>ROUND(SUM(G21,J21,M21,P21,S21),2)</f>
        <v>0</v>
      </c>
      <c r="F21" s="277">
        <f t="shared" ref="F21:F27" si="11">ROUND(SUM(H21,K21,N21,Q21,T21),2)</f>
        <v>0</v>
      </c>
      <c r="G21" s="287"/>
      <c r="H21" s="287"/>
      <c r="I21" s="278">
        <f>ROUND(SUM(G21:H21),2)</f>
        <v>0</v>
      </c>
      <c r="J21" s="287"/>
      <c r="K21" s="287"/>
      <c r="L21" s="278">
        <f t="shared" ref="L21:L27" si="12">ROUND(SUM(J21:K21),2)</f>
        <v>0</v>
      </c>
      <c r="M21" s="287"/>
      <c r="N21" s="287"/>
      <c r="O21" s="278">
        <f t="shared" ref="O21:O27" si="13">ROUND(SUM(M21:N21),2)</f>
        <v>0</v>
      </c>
      <c r="P21" s="287"/>
      <c r="Q21" s="287"/>
      <c r="R21" s="278">
        <f t="shared" ref="R21:R27" si="14">ROUND(SUM(P21:Q21),2)</f>
        <v>0</v>
      </c>
      <c r="S21" s="287"/>
      <c r="T21" s="287"/>
      <c r="U21" s="278">
        <f t="shared" ref="U21:U27" si="15">ROUND(SUM(S21:T21),2)</f>
        <v>0</v>
      </c>
    </row>
    <row r="22" spans="2:21" s="265" customFormat="1" ht="29.25" customHeight="1" x14ac:dyDescent="0.2">
      <c r="B22" s="774" t="s">
        <v>591</v>
      </c>
      <c r="C22" s="774"/>
      <c r="D22" s="278">
        <f t="shared" ref="D22:D27" si="16">ROUND(SUM(E22:F22),2)</f>
        <v>0</v>
      </c>
      <c r="E22" s="277">
        <f t="shared" ref="E22:E27" si="17">ROUND(SUM(G22,J22,M22,P22,S22),2)</f>
        <v>0</v>
      </c>
      <c r="F22" s="277">
        <f t="shared" si="11"/>
        <v>0</v>
      </c>
      <c r="G22" s="287"/>
      <c r="H22" s="287"/>
      <c r="I22" s="278">
        <f t="shared" ref="I22:I27" si="18">ROUND(SUM(G22:H22),2)</f>
        <v>0</v>
      </c>
      <c r="J22" s="287"/>
      <c r="K22" s="287"/>
      <c r="L22" s="278">
        <f t="shared" si="12"/>
        <v>0</v>
      </c>
      <c r="M22" s="287"/>
      <c r="N22" s="287"/>
      <c r="O22" s="278">
        <f t="shared" si="13"/>
        <v>0</v>
      </c>
      <c r="P22" s="287"/>
      <c r="Q22" s="287"/>
      <c r="R22" s="278">
        <f t="shared" si="14"/>
        <v>0</v>
      </c>
      <c r="S22" s="287"/>
      <c r="T22" s="287"/>
      <c r="U22" s="278">
        <f t="shared" si="15"/>
        <v>0</v>
      </c>
    </row>
    <row r="23" spans="2:21" s="265" customFormat="1" ht="29.25" customHeight="1" x14ac:dyDescent="0.2">
      <c r="B23" s="774" t="s">
        <v>473</v>
      </c>
      <c r="C23" s="774"/>
      <c r="D23" s="278">
        <f t="shared" si="16"/>
        <v>0</v>
      </c>
      <c r="E23" s="277">
        <f t="shared" si="17"/>
        <v>0</v>
      </c>
      <c r="F23" s="277">
        <f t="shared" si="11"/>
        <v>0</v>
      </c>
      <c r="G23" s="287"/>
      <c r="H23" s="287"/>
      <c r="I23" s="278">
        <f t="shared" si="18"/>
        <v>0</v>
      </c>
      <c r="J23" s="287"/>
      <c r="K23" s="287"/>
      <c r="L23" s="278">
        <f t="shared" si="12"/>
        <v>0</v>
      </c>
      <c r="M23" s="287"/>
      <c r="N23" s="287"/>
      <c r="O23" s="278">
        <f t="shared" si="13"/>
        <v>0</v>
      </c>
      <c r="P23" s="287"/>
      <c r="Q23" s="287"/>
      <c r="R23" s="278">
        <f t="shared" si="14"/>
        <v>0</v>
      </c>
      <c r="S23" s="287"/>
      <c r="T23" s="287"/>
      <c r="U23" s="278">
        <f t="shared" si="15"/>
        <v>0</v>
      </c>
    </row>
    <row r="24" spans="2:21" s="265" customFormat="1" ht="29.25" customHeight="1" x14ac:dyDescent="0.2">
      <c r="B24" s="774" t="s">
        <v>593</v>
      </c>
      <c r="C24" s="774"/>
      <c r="D24" s="278">
        <f t="shared" si="16"/>
        <v>0</v>
      </c>
      <c r="E24" s="277">
        <f t="shared" si="17"/>
        <v>0</v>
      </c>
      <c r="F24" s="277">
        <f t="shared" si="11"/>
        <v>0</v>
      </c>
      <c r="G24" s="287"/>
      <c r="H24" s="287"/>
      <c r="I24" s="278">
        <f t="shared" si="18"/>
        <v>0</v>
      </c>
      <c r="J24" s="287"/>
      <c r="K24" s="287"/>
      <c r="L24" s="278">
        <f t="shared" si="12"/>
        <v>0</v>
      </c>
      <c r="M24" s="287"/>
      <c r="N24" s="287"/>
      <c r="O24" s="278">
        <f t="shared" si="13"/>
        <v>0</v>
      </c>
      <c r="P24" s="287"/>
      <c r="Q24" s="287"/>
      <c r="R24" s="278">
        <f t="shared" si="14"/>
        <v>0</v>
      </c>
      <c r="S24" s="287"/>
      <c r="T24" s="287"/>
      <c r="U24" s="278">
        <f t="shared" si="15"/>
        <v>0</v>
      </c>
    </row>
    <row r="25" spans="2:21" s="265" customFormat="1" ht="29.25" customHeight="1" x14ac:dyDescent="0.2">
      <c r="B25" s="774" t="s">
        <v>592</v>
      </c>
      <c r="C25" s="774"/>
      <c r="D25" s="278">
        <f t="shared" si="16"/>
        <v>0</v>
      </c>
      <c r="E25" s="277">
        <f t="shared" si="17"/>
        <v>0</v>
      </c>
      <c r="F25" s="277">
        <f t="shared" si="11"/>
        <v>0</v>
      </c>
      <c r="G25" s="287"/>
      <c r="H25" s="287"/>
      <c r="I25" s="278">
        <f t="shared" si="18"/>
        <v>0</v>
      </c>
      <c r="J25" s="287"/>
      <c r="K25" s="287"/>
      <c r="L25" s="278">
        <f t="shared" si="12"/>
        <v>0</v>
      </c>
      <c r="M25" s="287"/>
      <c r="N25" s="287"/>
      <c r="O25" s="278">
        <f t="shared" si="13"/>
        <v>0</v>
      </c>
      <c r="P25" s="287"/>
      <c r="Q25" s="287"/>
      <c r="R25" s="278">
        <f t="shared" si="14"/>
        <v>0</v>
      </c>
      <c r="S25" s="287"/>
      <c r="T25" s="287"/>
      <c r="U25" s="278">
        <f t="shared" si="15"/>
        <v>0</v>
      </c>
    </row>
    <row r="26" spans="2:21" s="265" customFormat="1" ht="29.25" customHeight="1" x14ac:dyDescent="0.2">
      <c r="B26" s="774" t="s">
        <v>598</v>
      </c>
      <c r="C26" s="774"/>
      <c r="D26" s="278">
        <f t="shared" si="16"/>
        <v>0</v>
      </c>
      <c r="E26" s="277">
        <f t="shared" si="17"/>
        <v>0</v>
      </c>
      <c r="F26" s="277">
        <f t="shared" si="11"/>
        <v>0</v>
      </c>
      <c r="G26" s="287"/>
      <c r="H26" s="287"/>
      <c r="I26" s="278">
        <f t="shared" si="18"/>
        <v>0</v>
      </c>
      <c r="J26" s="287"/>
      <c r="K26" s="287"/>
      <c r="L26" s="278">
        <f t="shared" si="12"/>
        <v>0</v>
      </c>
      <c r="M26" s="287"/>
      <c r="N26" s="287"/>
      <c r="O26" s="278">
        <f t="shared" si="13"/>
        <v>0</v>
      </c>
      <c r="P26" s="287"/>
      <c r="Q26" s="287"/>
      <c r="R26" s="278">
        <f t="shared" si="14"/>
        <v>0</v>
      </c>
      <c r="S26" s="287"/>
      <c r="T26" s="287"/>
      <c r="U26" s="278">
        <f t="shared" si="15"/>
        <v>0</v>
      </c>
    </row>
    <row r="27" spans="2:21" s="265" customFormat="1" ht="29.25" customHeight="1" x14ac:dyDescent="0.2">
      <c r="B27" s="774" t="s">
        <v>594</v>
      </c>
      <c r="C27" s="774"/>
      <c r="D27" s="278">
        <f t="shared" si="16"/>
        <v>0</v>
      </c>
      <c r="E27" s="277">
        <f t="shared" si="17"/>
        <v>0</v>
      </c>
      <c r="F27" s="277">
        <f t="shared" si="11"/>
        <v>0</v>
      </c>
      <c r="G27" s="287"/>
      <c r="H27" s="287"/>
      <c r="I27" s="278">
        <f t="shared" si="18"/>
        <v>0</v>
      </c>
      <c r="J27" s="287"/>
      <c r="K27" s="287"/>
      <c r="L27" s="278">
        <f t="shared" si="12"/>
        <v>0</v>
      </c>
      <c r="M27" s="287"/>
      <c r="N27" s="287"/>
      <c r="O27" s="278">
        <f t="shared" si="13"/>
        <v>0</v>
      </c>
      <c r="P27" s="287"/>
      <c r="Q27" s="287"/>
      <c r="R27" s="278">
        <f t="shared" si="14"/>
        <v>0</v>
      </c>
      <c r="S27" s="287"/>
      <c r="T27" s="287"/>
      <c r="U27" s="278">
        <f t="shared" si="15"/>
        <v>0</v>
      </c>
    </row>
    <row r="28" spans="2:21" s="265" customFormat="1" ht="29.25" customHeight="1" x14ac:dyDescent="0.2">
      <c r="B28" s="724" t="s">
        <v>371</v>
      </c>
      <c r="C28" s="725"/>
      <c r="D28" s="404">
        <f>ROUND(SUM(D21:D27),2)</f>
        <v>0</v>
      </c>
      <c r="E28" s="404">
        <f>ROUND(SUM(E21:E27),2)</f>
        <v>0</v>
      </c>
      <c r="F28" s="404">
        <f>ROUND(SUM(F21:F27),2)</f>
        <v>0</v>
      </c>
      <c r="G28" s="404">
        <f t="shared" ref="G28:U28" si="19">ROUND(SUM(G21:G27),2)</f>
        <v>0</v>
      </c>
      <c r="H28" s="404">
        <f t="shared" si="19"/>
        <v>0</v>
      </c>
      <c r="I28" s="404">
        <f t="shared" si="19"/>
        <v>0</v>
      </c>
      <c r="J28" s="404">
        <f t="shared" si="19"/>
        <v>0</v>
      </c>
      <c r="K28" s="404">
        <f t="shared" si="19"/>
        <v>0</v>
      </c>
      <c r="L28" s="404">
        <f t="shared" si="19"/>
        <v>0</v>
      </c>
      <c r="M28" s="404">
        <f t="shared" si="19"/>
        <v>0</v>
      </c>
      <c r="N28" s="404">
        <f t="shared" si="19"/>
        <v>0</v>
      </c>
      <c r="O28" s="404">
        <f t="shared" si="19"/>
        <v>0</v>
      </c>
      <c r="P28" s="404">
        <f t="shared" si="19"/>
        <v>0</v>
      </c>
      <c r="Q28" s="404">
        <f t="shared" si="19"/>
        <v>0</v>
      </c>
      <c r="R28" s="404">
        <f t="shared" si="19"/>
        <v>0</v>
      </c>
      <c r="S28" s="404">
        <f t="shared" si="19"/>
        <v>0</v>
      </c>
      <c r="T28" s="404">
        <f t="shared" si="19"/>
        <v>0</v>
      </c>
      <c r="U28" s="404">
        <f t="shared" si="19"/>
        <v>0</v>
      </c>
    </row>
    <row r="29" spans="2:21" s="265" customFormat="1" ht="29.25" customHeight="1" x14ac:dyDescent="0.2">
      <c r="B29" s="817" t="s">
        <v>639</v>
      </c>
      <c r="C29" s="818"/>
      <c r="D29" s="278">
        <f t="shared" ref="D29:D30" si="20">ROUND(SUM(E29:F29),2)</f>
        <v>0</v>
      </c>
      <c r="E29" s="277">
        <f t="shared" ref="E29:E30" si="21">ROUND(SUM(G29,J29,M29,P29,S29),2)</f>
        <v>0</v>
      </c>
      <c r="F29" s="277">
        <f t="shared" ref="F29:F30" si="22">ROUND(SUM(H29,K29,N29,Q29,T29),2)</f>
        <v>0</v>
      </c>
      <c r="G29" s="287"/>
      <c r="H29" s="287"/>
      <c r="I29" s="278">
        <f>ROUND(SUM(G29:H29),2)</f>
        <v>0</v>
      </c>
      <c r="J29" s="287"/>
      <c r="K29" s="287"/>
      <c r="L29" s="278">
        <f t="shared" ref="L29:L30" si="23">ROUND(SUM(J29:K29),2)</f>
        <v>0</v>
      </c>
      <c r="M29" s="287"/>
      <c r="N29" s="287"/>
      <c r="O29" s="278">
        <f t="shared" ref="O29:O30" si="24">ROUND(SUM(M29:N29),2)</f>
        <v>0</v>
      </c>
      <c r="P29" s="287"/>
      <c r="Q29" s="287"/>
      <c r="R29" s="278">
        <f t="shared" ref="R29:R30" si="25">ROUND(SUM(P29:Q29),2)</f>
        <v>0</v>
      </c>
      <c r="S29" s="287"/>
      <c r="T29" s="287"/>
      <c r="U29" s="278">
        <f t="shared" ref="U29:U30" si="26">ROUND(SUM(S29:T29),2)</f>
        <v>0</v>
      </c>
    </row>
    <row r="30" spans="2:21" s="265" customFormat="1" ht="29.25" customHeight="1" x14ac:dyDescent="0.2">
      <c r="B30" s="817" t="s">
        <v>653</v>
      </c>
      <c r="C30" s="818"/>
      <c r="D30" s="278">
        <f t="shared" si="20"/>
        <v>0</v>
      </c>
      <c r="E30" s="277">
        <f t="shared" si="21"/>
        <v>0</v>
      </c>
      <c r="F30" s="277">
        <f t="shared" si="22"/>
        <v>0</v>
      </c>
      <c r="G30" s="287"/>
      <c r="H30" s="287"/>
      <c r="I30" s="278">
        <f>ROUND(SUM(G30:H30),2)</f>
        <v>0</v>
      </c>
      <c r="J30" s="287"/>
      <c r="K30" s="287"/>
      <c r="L30" s="278">
        <f t="shared" si="23"/>
        <v>0</v>
      </c>
      <c r="M30" s="287"/>
      <c r="N30" s="287"/>
      <c r="O30" s="278">
        <f t="shared" si="24"/>
        <v>0</v>
      </c>
      <c r="P30" s="287"/>
      <c r="Q30" s="287"/>
      <c r="R30" s="278">
        <f t="shared" si="25"/>
        <v>0</v>
      </c>
      <c r="S30" s="287"/>
      <c r="T30" s="287"/>
      <c r="U30" s="278">
        <f t="shared" si="26"/>
        <v>0</v>
      </c>
    </row>
    <row r="31" spans="2:21" s="265" customFormat="1" ht="29.25" customHeight="1" x14ac:dyDescent="0.2">
      <c r="B31" s="724" t="s">
        <v>697</v>
      </c>
      <c r="C31" s="725"/>
      <c r="D31" s="404">
        <f>ROUND(SUM(D29:D30),2)</f>
        <v>0</v>
      </c>
      <c r="E31" s="404">
        <f t="shared" ref="E31:U31" si="27">ROUND(SUM(E29:E30),2)</f>
        <v>0</v>
      </c>
      <c r="F31" s="404">
        <f t="shared" si="27"/>
        <v>0</v>
      </c>
      <c r="G31" s="404">
        <f t="shared" si="27"/>
        <v>0</v>
      </c>
      <c r="H31" s="404">
        <f t="shared" si="27"/>
        <v>0</v>
      </c>
      <c r="I31" s="404">
        <f t="shared" si="27"/>
        <v>0</v>
      </c>
      <c r="J31" s="404">
        <f t="shared" si="27"/>
        <v>0</v>
      </c>
      <c r="K31" s="404">
        <f t="shared" si="27"/>
        <v>0</v>
      </c>
      <c r="L31" s="404">
        <f t="shared" si="27"/>
        <v>0</v>
      </c>
      <c r="M31" s="404">
        <f t="shared" si="27"/>
        <v>0</v>
      </c>
      <c r="N31" s="404">
        <f t="shared" si="27"/>
        <v>0</v>
      </c>
      <c r="O31" s="404">
        <f t="shared" si="27"/>
        <v>0</v>
      </c>
      <c r="P31" s="404">
        <f t="shared" si="27"/>
        <v>0</v>
      </c>
      <c r="Q31" s="404">
        <f t="shared" si="27"/>
        <v>0</v>
      </c>
      <c r="R31" s="404">
        <f t="shared" si="27"/>
        <v>0</v>
      </c>
      <c r="S31" s="404">
        <f t="shared" si="27"/>
        <v>0</v>
      </c>
      <c r="T31" s="404">
        <f t="shared" si="27"/>
        <v>0</v>
      </c>
      <c r="U31" s="404">
        <f t="shared" si="27"/>
        <v>0</v>
      </c>
    </row>
    <row r="32" spans="2:21" s="265" customFormat="1" ht="29.25" customHeight="1" x14ac:dyDescent="0.2">
      <c r="B32" s="724" t="s">
        <v>364</v>
      </c>
      <c r="C32" s="725"/>
      <c r="D32" s="404">
        <f t="shared" ref="D32:F32" si="28">ROUND(SUM(D20,D28,D31),2)</f>
        <v>0</v>
      </c>
      <c r="E32" s="404">
        <f t="shared" si="28"/>
        <v>0</v>
      </c>
      <c r="F32" s="404">
        <f t="shared" si="28"/>
        <v>0</v>
      </c>
      <c r="G32" s="404">
        <f>ROUND(SUM(G20,G28,G31),2)</f>
        <v>0</v>
      </c>
      <c r="H32" s="404">
        <f t="shared" ref="H32:U32" si="29">ROUND(SUM(H20,H28,H31),2)</f>
        <v>0</v>
      </c>
      <c r="I32" s="404">
        <f t="shared" si="29"/>
        <v>0</v>
      </c>
      <c r="J32" s="404">
        <f t="shared" si="29"/>
        <v>0</v>
      </c>
      <c r="K32" s="404">
        <f t="shared" si="29"/>
        <v>0</v>
      </c>
      <c r="L32" s="404">
        <f t="shared" si="29"/>
        <v>0</v>
      </c>
      <c r="M32" s="404">
        <f t="shared" si="29"/>
        <v>0</v>
      </c>
      <c r="N32" s="404">
        <f t="shared" si="29"/>
        <v>0</v>
      </c>
      <c r="O32" s="404">
        <f t="shared" si="29"/>
        <v>0</v>
      </c>
      <c r="P32" s="404">
        <f t="shared" si="29"/>
        <v>0</v>
      </c>
      <c r="Q32" s="404">
        <f t="shared" si="29"/>
        <v>0</v>
      </c>
      <c r="R32" s="404">
        <f t="shared" si="29"/>
        <v>0</v>
      </c>
      <c r="S32" s="404">
        <f t="shared" si="29"/>
        <v>0</v>
      </c>
      <c r="T32" s="404">
        <f t="shared" si="29"/>
        <v>0</v>
      </c>
      <c r="U32" s="404">
        <f t="shared" si="29"/>
        <v>0</v>
      </c>
    </row>
    <row r="33" spans="2:21" s="265" customFormat="1" ht="29.25" customHeight="1" x14ac:dyDescent="0.2">
      <c r="B33" s="724" t="s">
        <v>334</v>
      </c>
      <c r="C33" s="725"/>
      <c r="D33" s="404">
        <f t="shared" ref="D33:F33" si="30">ROUND(0.15*D20,2)</f>
        <v>0</v>
      </c>
      <c r="E33" s="404">
        <f t="shared" si="30"/>
        <v>0</v>
      </c>
      <c r="F33" s="404">
        <f t="shared" si="30"/>
        <v>0</v>
      </c>
      <c r="G33" s="404">
        <f>ROUND(0.15*G20,2)</f>
        <v>0</v>
      </c>
      <c r="H33" s="404">
        <f t="shared" ref="H33:U33" si="31">ROUND(0.15*H20,2)</f>
        <v>0</v>
      </c>
      <c r="I33" s="404">
        <f t="shared" si="31"/>
        <v>0</v>
      </c>
      <c r="J33" s="404">
        <f t="shared" si="31"/>
        <v>0</v>
      </c>
      <c r="K33" s="404">
        <f t="shared" si="31"/>
        <v>0</v>
      </c>
      <c r="L33" s="404">
        <f t="shared" si="31"/>
        <v>0</v>
      </c>
      <c r="M33" s="404">
        <f t="shared" si="31"/>
        <v>0</v>
      </c>
      <c r="N33" s="404">
        <f t="shared" si="31"/>
        <v>0</v>
      </c>
      <c r="O33" s="404">
        <f t="shared" si="31"/>
        <v>0</v>
      </c>
      <c r="P33" s="404">
        <f t="shared" si="31"/>
        <v>0</v>
      </c>
      <c r="Q33" s="404">
        <f t="shared" si="31"/>
        <v>0</v>
      </c>
      <c r="R33" s="404">
        <f t="shared" si="31"/>
        <v>0</v>
      </c>
      <c r="S33" s="404">
        <f t="shared" si="31"/>
        <v>0</v>
      </c>
      <c r="T33" s="404">
        <f t="shared" si="31"/>
        <v>0</v>
      </c>
      <c r="U33" s="404">
        <f t="shared" si="31"/>
        <v>0</v>
      </c>
    </row>
    <row r="34" spans="2:21" s="274" customFormat="1" ht="29.25" customHeight="1" x14ac:dyDescent="0.2">
      <c r="B34" s="756" t="s">
        <v>648</v>
      </c>
      <c r="C34" s="757"/>
      <c r="D34" s="417">
        <f t="shared" ref="D34:U34" si="32">ROUND(D29*100%,2)</f>
        <v>0</v>
      </c>
      <c r="E34" s="417">
        <f t="shared" si="32"/>
        <v>0</v>
      </c>
      <c r="F34" s="417">
        <f t="shared" si="32"/>
        <v>0</v>
      </c>
      <c r="G34" s="417">
        <f t="shared" si="32"/>
        <v>0</v>
      </c>
      <c r="H34" s="417">
        <f t="shared" si="32"/>
        <v>0</v>
      </c>
      <c r="I34" s="417">
        <f t="shared" si="32"/>
        <v>0</v>
      </c>
      <c r="J34" s="417">
        <f t="shared" si="32"/>
        <v>0</v>
      </c>
      <c r="K34" s="417">
        <f t="shared" si="32"/>
        <v>0</v>
      </c>
      <c r="L34" s="417">
        <f t="shared" si="32"/>
        <v>0</v>
      </c>
      <c r="M34" s="417">
        <f t="shared" si="32"/>
        <v>0</v>
      </c>
      <c r="N34" s="417">
        <f t="shared" si="32"/>
        <v>0</v>
      </c>
      <c r="O34" s="417">
        <f t="shared" si="32"/>
        <v>0</v>
      </c>
      <c r="P34" s="417">
        <f t="shared" si="32"/>
        <v>0</v>
      </c>
      <c r="Q34" s="417">
        <f t="shared" si="32"/>
        <v>0</v>
      </c>
      <c r="R34" s="417">
        <f t="shared" si="32"/>
        <v>0</v>
      </c>
      <c r="S34" s="417">
        <f t="shared" si="32"/>
        <v>0</v>
      </c>
      <c r="T34" s="417">
        <f t="shared" si="32"/>
        <v>0</v>
      </c>
      <c r="U34" s="417">
        <f t="shared" si="32"/>
        <v>0</v>
      </c>
    </row>
    <row r="35" spans="2:21" s="265" customFormat="1" ht="29.25" customHeight="1" x14ac:dyDescent="0.2">
      <c r="B35" s="728" t="s">
        <v>332</v>
      </c>
      <c r="C35" s="729"/>
      <c r="D35" s="422">
        <f>ROUND(SUM(D20,D28,D30,D33,D34),2)</f>
        <v>0</v>
      </c>
      <c r="E35" s="422">
        <f t="shared" ref="E35:F35" si="33">ROUND(SUM(E20,E28,E30,E33,E34),2)</f>
        <v>0</v>
      </c>
      <c r="F35" s="422">
        <f t="shared" si="33"/>
        <v>0</v>
      </c>
      <c r="G35" s="422">
        <f>ROUND(SUM(G20,G28,G30,G33,G34),2)</f>
        <v>0</v>
      </c>
      <c r="H35" s="422">
        <f t="shared" ref="H35:U35" si="34">ROUND(SUM(H20,H28,H30,H33,H34),2)</f>
        <v>0</v>
      </c>
      <c r="I35" s="422">
        <f t="shared" si="34"/>
        <v>0</v>
      </c>
      <c r="J35" s="422">
        <f t="shared" si="34"/>
        <v>0</v>
      </c>
      <c r="K35" s="422">
        <f t="shared" si="34"/>
        <v>0</v>
      </c>
      <c r="L35" s="422">
        <f t="shared" si="34"/>
        <v>0</v>
      </c>
      <c r="M35" s="422">
        <f t="shared" si="34"/>
        <v>0</v>
      </c>
      <c r="N35" s="422">
        <f t="shared" si="34"/>
        <v>0</v>
      </c>
      <c r="O35" s="422">
        <f t="shared" si="34"/>
        <v>0</v>
      </c>
      <c r="P35" s="422">
        <f t="shared" si="34"/>
        <v>0</v>
      </c>
      <c r="Q35" s="422">
        <f t="shared" si="34"/>
        <v>0</v>
      </c>
      <c r="R35" s="422">
        <f t="shared" si="34"/>
        <v>0</v>
      </c>
      <c r="S35" s="422">
        <f t="shared" si="34"/>
        <v>0</v>
      </c>
      <c r="T35" s="422">
        <f t="shared" si="34"/>
        <v>0</v>
      </c>
      <c r="U35" s="422">
        <f t="shared" si="34"/>
        <v>0</v>
      </c>
    </row>
    <row r="36" spans="2:21" s="274" customFormat="1" ht="29.25" hidden="1" customHeight="1" x14ac:dyDescent="0.2">
      <c r="B36" s="810" t="s">
        <v>649</v>
      </c>
      <c r="C36" s="811"/>
      <c r="D36" s="418">
        <f t="shared" ref="D36:U36" si="35">ROUND(D29-D34,2)</f>
        <v>0</v>
      </c>
      <c r="E36" s="418">
        <f t="shared" si="35"/>
        <v>0</v>
      </c>
      <c r="F36" s="418">
        <f t="shared" si="35"/>
        <v>0</v>
      </c>
      <c r="G36" s="418">
        <f t="shared" si="35"/>
        <v>0</v>
      </c>
      <c r="H36" s="418">
        <f t="shared" si="35"/>
        <v>0</v>
      </c>
      <c r="I36" s="418">
        <f t="shared" si="35"/>
        <v>0</v>
      </c>
      <c r="J36" s="418">
        <f t="shared" si="35"/>
        <v>0</v>
      </c>
      <c r="K36" s="418">
        <f t="shared" si="35"/>
        <v>0</v>
      </c>
      <c r="L36" s="418">
        <f t="shared" si="35"/>
        <v>0</v>
      </c>
      <c r="M36" s="418">
        <f t="shared" si="35"/>
        <v>0</v>
      </c>
      <c r="N36" s="418">
        <f t="shared" si="35"/>
        <v>0</v>
      </c>
      <c r="O36" s="418">
        <f t="shared" si="35"/>
        <v>0</v>
      </c>
      <c r="P36" s="418">
        <f t="shared" si="35"/>
        <v>0</v>
      </c>
      <c r="Q36" s="418">
        <f t="shared" si="35"/>
        <v>0</v>
      </c>
      <c r="R36" s="418">
        <f t="shared" si="35"/>
        <v>0</v>
      </c>
      <c r="S36" s="418">
        <f t="shared" si="35"/>
        <v>0</v>
      </c>
      <c r="T36" s="418">
        <f t="shared" si="35"/>
        <v>0</v>
      </c>
      <c r="U36" s="418">
        <f t="shared" si="35"/>
        <v>0</v>
      </c>
    </row>
    <row r="37" spans="2:21" s="265" customFormat="1" ht="29.25" customHeight="1" x14ac:dyDescent="0.2">
      <c r="B37" s="810" t="s">
        <v>1015</v>
      </c>
      <c r="C37" s="811"/>
      <c r="D37" s="418">
        <f>ROUND(SUM(E37:F37),2)</f>
        <v>0</v>
      </c>
      <c r="E37" s="418">
        <f>ROUND(SUM(G37,J37,M37,P37,S37),2)</f>
        <v>0</v>
      </c>
      <c r="F37" s="418">
        <f>ROUND(SUM(H37,K37,N37,Q37,T37),2)</f>
        <v>0</v>
      </c>
      <c r="G37" s="287"/>
      <c r="H37" s="287"/>
      <c r="I37" s="418">
        <f>ROUND(SUM(G37:H37),2)</f>
        <v>0</v>
      </c>
      <c r="J37" s="287"/>
      <c r="K37" s="287"/>
      <c r="L37" s="418">
        <f>ROUND(SUM(J37:K37),2)</f>
        <v>0</v>
      </c>
      <c r="M37" s="287"/>
      <c r="N37" s="287"/>
      <c r="O37" s="418">
        <f>ROUND(SUM(M37:N37),2)</f>
        <v>0</v>
      </c>
      <c r="P37" s="287"/>
      <c r="Q37" s="287"/>
      <c r="R37" s="418">
        <f>ROUND(SUM(P37:Q37),2)</f>
        <v>0</v>
      </c>
      <c r="S37" s="287"/>
      <c r="T37" s="287"/>
      <c r="U37" s="418">
        <f>ROUND(SUM(S37:T37),2)</f>
        <v>0</v>
      </c>
    </row>
    <row r="38" spans="2:21" s="274" customFormat="1" ht="29.25" customHeight="1" x14ac:dyDescent="0.2">
      <c r="B38" s="805" t="s">
        <v>512</v>
      </c>
      <c r="C38" s="812"/>
      <c r="D38" s="404">
        <f t="shared" ref="D38:F38" si="36">ROUND(SUM(D36:D37),2)</f>
        <v>0</v>
      </c>
      <c r="E38" s="404">
        <f t="shared" si="36"/>
        <v>0</v>
      </c>
      <c r="F38" s="404">
        <f t="shared" si="36"/>
        <v>0</v>
      </c>
      <c r="G38" s="404">
        <f>ROUND(SUM(G36:G37),2)</f>
        <v>0</v>
      </c>
      <c r="H38" s="404">
        <f t="shared" ref="H38:U38" si="37">ROUND(SUM(H36:H37),2)</f>
        <v>0</v>
      </c>
      <c r="I38" s="404">
        <f t="shared" si="37"/>
        <v>0</v>
      </c>
      <c r="J38" s="404">
        <f t="shared" si="37"/>
        <v>0</v>
      </c>
      <c r="K38" s="404">
        <f t="shared" si="37"/>
        <v>0</v>
      </c>
      <c r="L38" s="404">
        <f t="shared" si="37"/>
        <v>0</v>
      </c>
      <c r="M38" s="404">
        <f t="shared" si="37"/>
        <v>0</v>
      </c>
      <c r="N38" s="404">
        <f t="shared" si="37"/>
        <v>0</v>
      </c>
      <c r="O38" s="404">
        <f t="shared" si="37"/>
        <v>0</v>
      </c>
      <c r="P38" s="404">
        <f t="shared" si="37"/>
        <v>0</v>
      </c>
      <c r="Q38" s="404">
        <f t="shared" si="37"/>
        <v>0</v>
      </c>
      <c r="R38" s="404">
        <f t="shared" si="37"/>
        <v>0</v>
      </c>
      <c r="S38" s="404">
        <f t="shared" si="37"/>
        <v>0</v>
      </c>
      <c r="T38" s="404">
        <f t="shared" si="37"/>
        <v>0</v>
      </c>
      <c r="U38" s="404">
        <f t="shared" si="37"/>
        <v>0</v>
      </c>
    </row>
    <row r="39" spans="2:21" s="265" customFormat="1" ht="29.25" customHeight="1" x14ac:dyDescent="0.2">
      <c r="B39" s="728" t="s">
        <v>333</v>
      </c>
      <c r="C39" s="729"/>
      <c r="D39" s="422">
        <f>ROUND(SUM(D35,D38),2)</f>
        <v>0</v>
      </c>
      <c r="E39" s="422">
        <f t="shared" ref="E39:U39" si="38">ROUND(SUM(E35,E38),2)</f>
        <v>0</v>
      </c>
      <c r="F39" s="422">
        <f t="shared" si="38"/>
        <v>0</v>
      </c>
      <c r="G39" s="422">
        <f t="shared" si="38"/>
        <v>0</v>
      </c>
      <c r="H39" s="422">
        <f t="shared" si="38"/>
        <v>0</v>
      </c>
      <c r="I39" s="422">
        <f t="shared" si="38"/>
        <v>0</v>
      </c>
      <c r="J39" s="422">
        <f t="shared" si="38"/>
        <v>0</v>
      </c>
      <c r="K39" s="422">
        <f t="shared" si="38"/>
        <v>0</v>
      </c>
      <c r="L39" s="422">
        <f t="shared" si="38"/>
        <v>0</v>
      </c>
      <c r="M39" s="422">
        <f t="shared" si="38"/>
        <v>0</v>
      </c>
      <c r="N39" s="422">
        <f t="shared" si="38"/>
        <v>0</v>
      </c>
      <c r="O39" s="422">
        <f t="shared" si="38"/>
        <v>0</v>
      </c>
      <c r="P39" s="422">
        <f t="shared" si="38"/>
        <v>0</v>
      </c>
      <c r="Q39" s="422">
        <f t="shared" si="38"/>
        <v>0</v>
      </c>
      <c r="R39" s="422">
        <f t="shared" si="38"/>
        <v>0</v>
      </c>
      <c r="S39" s="422">
        <f t="shared" si="38"/>
        <v>0</v>
      </c>
      <c r="T39" s="422">
        <f t="shared" si="38"/>
        <v>0</v>
      </c>
      <c r="U39" s="422">
        <f t="shared" si="38"/>
        <v>0</v>
      </c>
    </row>
    <row r="40" spans="2:21" s="265" customFormat="1" ht="29.25" customHeight="1" x14ac:dyDescent="0.2">
      <c r="B40" s="814" t="s">
        <v>331</v>
      </c>
      <c r="C40" s="815"/>
      <c r="D40" s="406">
        <f>ROUND(SUM(E40:F40),2)</f>
        <v>0</v>
      </c>
      <c r="E40" s="406">
        <f>ROUND(SUM(G40,J40,M40,P40,S40),2)</f>
        <v>0</v>
      </c>
      <c r="F40" s="428">
        <f t="shared" ref="F40" si="39">ROUND(SUM(H40,K40,N40,Q40,T40),2)</f>
        <v>0</v>
      </c>
      <c r="G40" s="287"/>
      <c r="H40" s="287"/>
      <c r="I40" s="406">
        <f>ROUND(SUM(G40:H40),2)</f>
        <v>0</v>
      </c>
      <c r="J40" s="287"/>
      <c r="K40" s="287"/>
      <c r="L40" s="406">
        <f>ROUND(SUM(J40:K40),2)</f>
        <v>0</v>
      </c>
      <c r="M40" s="287"/>
      <c r="N40" s="287"/>
      <c r="O40" s="406">
        <f>ROUND(SUM(M40:N40),2)</f>
        <v>0</v>
      </c>
      <c r="P40" s="287"/>
      <c r="Q40" s="287"/>
      <c r="R40" s="406">
        <f>ROUND(SUM(P40:Q40),2)</f>
        <v>0</v>
      </c>
      <c r="S40" s="287"/>
      <c r="T40" s="287"/>
      <c r="U40" s="406">
        <f>ROUND(SUM(S40:T40),2)</f>
        <v>0</v>
      </c>
    </row>
    <row r="41" spans="2:21" s="290" customFormat="1" ht="29.25" customHeight="1" x14ac:dyDescent="0.2">
      <c r="B41" s="748" t="s">
        <v>596</v>
      </c>
      <c r="C41" s="749"/>
      <c r="D41" s="750"/>
      <c r="E41" s="407">
        <f>ROUND(IFERROR(E$39/$D$39,0),2)</f>
        <v>0</v>
      </c>
      <c r="F41" s="407">
        <f>ROUND(IFERROR(F$39/$D$39,0),2)</f>
        <v>0</v>
      </c>
      <c r="G41" s="264"/>
      <c r="H41" s="272"/>
      <c r="I41" s="407">
        <f>ROUND(IFERROR(I$39/$D$39,0),2)</f>
        <v>0</v>
      </c>
      <c r="J41" s="264"/>
      <c r="K41" s="272"/>
      <c r="L41" s="407">
        <f>ROUND(IFERROR(L$39/$D$39,0),2)</f>
        <v>0</v>
      </c>
      <c r="M41" s="264"/>
      <c r="N41" s="272"/>
      <c r="O41" s="407">
        <f>ROUND(IFERROR(O$39/$D$39,0),2)</f>
        <v>0</v>
      </c>
      <c r="P41" s="264"/>
      <c r="Q41" s="272"/>
      <c r="R41" s="407">
        <f>ROUND(IFERROR(R$39/$D$39,0),2)</f>
        <v>0</v>
      </c>
      <c r="S41" s="264"/>
      <c r="T41" s="272"/>
      <c r="U41" s="407">
        <f>ROUND(IFERROR(U$39/$D$39,0),2)</f>
        <v>0</v>
      </c>
    </row>
    <row r="42" spans="2:21" s="274" customFormat="1" ht="112.5" customHeight="1" x14ac:dyDescent="0.2">
      <c r="B42" s="857" t="s">
        <v>1018</v>
      </c>
      <c r="C42" s="857"/>
      <c r="D42" s="857"/>
      <c r="E42" s="857"/>
      <c r="F42" s="857"/>
      <c r="G42" s="276"/>
      <c r="H42" s="276"/>
      <c r="I42" s="276"/>
      <c r="J42" s="276"/>
      <c r="K42" s="276"/>
      <c r="L42" s="276"/>
      <c r="M42" s="276"/>
      <c r="N42" s="276"/>
      <c r="O42" s="276"/>
      <c r="P42" s="276"/>
      <c r="Q42" s="276"/>
      <c r="R42" s="276"/>
      <c r="S42" s="276"/>
      <c r="T42" s="276"/>
      <c r="U42" s="276"/>
    </row>
    <row r="43" spans="2:21" s="265" customFormat="1" ht="12" customHeight="1" x14ac:dyDescent="0.2">
      <c r="B43" s="264"/>
      <c r="C43" s="264"/>
      <c r="D43" s="264"/>
      <c r="E43" s="264"/>
      <c r="F43" s="264"/>
      <c r="G43" s="264"/>
      <c r="H43" s="272"/>
      <c r="I43" s="272"/>
      <c r="J43" s="272"/>
      <c r="K43" s="272"/>
      <c r="L43" s="272"/>
      <c r="M43" s="272"/>
      <c r="N43" s="272"/>
      <c r="O43" s="272"/>
      <c r="P43" s="272"/>
      <c r="Q43" s="272"/>
      <c r="R43" s="272"/>
      <c r="S43" s="272"/>
      <c r="T43" s="272"/>
      <c r="U43" s="272"/>
    </row>
    <row r="44" spans="2:21" s="265" customFormat="1" ht="29.25" customHeight="1" x14ac:dyDescent="0.2">
      <c r="B44" s="854" t="s">
        <v>330</v>
      </c>
      <c r="C44" s="855"/>
      <c r="D44" s="855"/>
      <c r="E44" s="855"/>
      <c r="F44" s="855"/>
      <c r="G44" s="856"/>
      <c r="H44" s="272"/>
      <c r="I44" s="272"/>
      <c r="J44" s="272"/>
      <c r="K44" s="272"/>
      <c r="L44" s="272"/>
      <c r="M44" s="272"/>
      <c r="N44" s="272"/>
      <c r="O44" s="272"/>
      <c r="P44" s="272"/>
      <c r="Q44" s="272"/>
      <c r="R44" s="272"/>
      <c r="S44" s="272"/>
      <c r="T44" s="272"/>
      <c r="U44" s="272"/>
    </row>
    <row r="45" spans="2:21" s="265" customFormat="1" ht="45" customHeight="1" x14ac:dyDescent="0.2">
      <c r="B45" s="741" t="s">
        <v>329</v>
      </c>
      <c r="C45" s="742"/>
      <c r="D45" s="369" t="s">
        <v>328</v>
      </c>
      <c r="E45" s="369" t="s">
        <v>327</v>
      </c>
      <c r="F45" s="352" t="s">
        <v>642</v>
      </c>
      <c r="G45" s="352" t="s">
        <v>438</v>
      </c>
      <c r="H45" s="272"/>
      <c r="I45" s="272"/>
      <c r="J45" s="272"/>
      <c r="K45" s="272"/>
      <c r="L45" s="272"/>
      <c r="M45" s="272"/>
      <c r="N45" s="272"/>
      <c r="O45" s="272"/>
      <c r="P45" s="272"/>
      <c r="Q45" s="272"/>
      <c r="R45" s="272"/>
      <c r="S45" s="272"/>
      <c r="T45" s="272"/>
      <c r="U45" s="272"/>
    </row>
    <row r="46" spans="2:21" s="265" customFormat="1" ht="29.25" customHeight="1" x14ac:dyDescent="0.2">
      <c r="B46" s="724" t="s">
        <v>474</v>
      </c>
      <c r="C46" s="725"/>
      <c r="D46" s="790" t="s">
        <v>705</v>
      </c>
      <c r="E46" s="791" t="s">
        <v>319</v>
      </c>
      <c r="F46" s="409" t="s">
        <v>472</v>
      </c>
      <c r="G46" s="279">
        <f>$D15</f>
        <v>0</v>
      </c>
      <c r="H46" s="272"/>
      <c r="I46" s="272"/>
      <c r="J46" s="272"/>
      <c r="K46" s="272"/>
      <c r="L46" s="272"/>
      <c r="M46" s="272"/>
      <c r="N46" s="272"/>
      <c r="O46" s="272"/>
      <c r="P46" s="272"/>
      <c r="Q46" s="272"/>
      <c r="R46" s="272"/>
      <c r="S46" s="272"/>
      <c r="T46" s="272"/>
      <c r="U46" s="272"/>
    </row>
    <row r="47" spans="2:21" s="265" customFormat="1" ht="29.25" customHeight="1" x14ac:dyDescent="0.2">
      <c r="B47" s="724" t="s">
        <v>753</v>
      </c>
      <c r="C47" s="725"/>
      <c r="D47" s="790" t="s">
        <v>705</v>
      </c>
      <c r="E47" s="791" t="s">
        <v>319</v>
      </c>
      <c r="F47" s="409" t="s">
        <v>472</v>
      </c>
      <c r="G47" s="279">
        <f>$D16</f>
        <v>0</v>
      </c>
      <c r="H47" s="272"/>
      <c r="I47" s="272"/>
      <c r="J47" s="272"/>
      <c r="K47" s="272"/>
      <c r="L47" s="272"/>
      <c r="M47" s="272"/>
      <c r="N47" s="272"/>
      <c r="O47" s="272"/>
      <c r="P47" s="272"/>
      <c r="Q47" s="272"/>
      <c r="R47" s="272"/>
      <c r="S47" s="272"/>
      <c r="T47" s="272"/>
      <c r="U47" s="272"/>
    </row>
    <row r="48" spans="2:21" s="265" customFormat="1" ht="29.25" customHeight="1" x14ac:dyDescent="0.2">
      <c r="B48" s="724" t="s">
        <v>521</v>
      </c>
      <c r="C48" s="725"/>
      <c r="D48" s="790" t="s">
        <v>640</v>
      </c>
      <c r="E48" s="791" t="s">
        <v>319</v>
      </c>
      <c r="F48" s="410">
        <f>ROUND(0.2*D32,2)</f>
        <v>0</v>
      </c>
      <c r="G48" s="278">
        <f>$D19</f>
        <v>0</v>
      </c>
      <c r="H48" s="272"/>
      <c r="I48" s="272"/>
      <c r="J48" s="272"/>
      <c r="K48" s="272"/>
      <c r="L48" s="272"/>
      <c r="M48" s="272"/>
      <c r="N48" s="272"/>
      <c r="O48" s="272"/>
      <c r="P48" s="272"/>
      <c r="Q48" s="272"/>
      <c r="R48" s="272"/>
      <c r="S48" s="272"/>
      <c r="T48" s="272"/>
      <c r="U48" s="272"/>
    </row>
    <row r="49" spans="2:21" s="265" customFormat="1" ht="29.25" customHeight="1" x14ac:dyDescent="0.2">
      <c r="B49" s="724" t="s">
        <v>736</v>
      </c>
      <c r="C49" s="725"/>
      <c r="D49" s="790" t="s">
        <v>737</v>
      </c>
      <c r="E49" s="791" t="s">
        <v>319</v>
      </c>
      <c r="F49" s="410">
        <f>ROUND(0.4*D32,2)</f>
        <v>0</v>
      </c>
      <c r="G49" s="278">
        <f>$D21</f>
        <v>0</v>
      </c>
      <c r="H49" s="272"/>
      <c r="I49" s="272"/>
      <c r="J49" s="272"/>
      <c r="K49" s="272"/>
      <c r="L49" s="272"/>
      <c r="M49" s="272"/>
      <c r="N49" s="272"/>
      <c r="O49" s="272"/>
      <c r="P49" s="272"/>
      <c r="Q49" s="272"/>
      <c r="R49" s="272"/>
      <c r="S49" s="272"/>
      <c r="T49" s="272"/>
      <c r="U49" s="272"/>
    </row>
    <row r="50" spans="2:21" s="265" customFormat="1" ht="29.25" customHeight="1" x14ac:dyDescent="0.2">
      <c r="B50" s="724" t="s">
        <v>326</v>
      </c>
      <c r="C50" s="725"/>
      <c r="D50" s="790" t="s">
        <v>748</v>
      </c>
      <c r="E50" s="791" t="s">
        <v>319</v>
      </c>
      <c r="F50" s="410">
        <v>5000</v>
      </c>
      <c r="G50" s="278">
        <f>$D22</f>
        <v>0</v>
      </c>
      <c r="H50" s="272"/>
      <c r="I50" s="272"/>
      <c r="J50" s="272"/>
      <c r="K50" s="272"/>
      <c r="L50" s="272"/>
      <c r="M50" s="272"/>
      <c r="N50" s="272"/>
      <c r="O50" s="272"/>
      <c r="P50" s="272"/>
      <c r="Q50" s="272"/>
      <c r="R50" s="272"/>
      <c r="S50" s="272"/>
      <c r="T50" s="272"/>
      <c r="U50" s="272"/>
    </row>
    <row r="51" spans="2:21" s="265" customFormat="1" ht="29.25" customHeight="1" x14ac:dyDescent="0.2">
      <c r="B51" s="724" t="s">
        <v>1010</v>
      </c>
      <c r="C51" s="725"/>
      <c r="D51" s="408" t="s">
        <v>463</v>
      </c>
      <c r="E51" s="270"/>
      <c r="F51" s="410">
        <f>40*E51</f>
        <v>0</v>
      </c>
      <c r="G51" s="278">
        <f>$D23</f>
        <v>0</v>
      </c>
      <c r="H51" s="272"/>
      <c r="I51" s="272"/>
      <c r="J51" s="272"/>
      <c r="K51" s="272"/>
      <c r="L51" s="272"/>
      <c r="M51" s="272"/>
      <c r="N51" s="272"/>
      <c r="O51" s="272"/>
      <c r="P51" s="272"/>
      <c r="Q51" s="272"/>
      <c r="R51" s="272"/>
      <c r="S51" s="272"/>
      <c r="T51" s="272"/>
      <c r="U51" s="272"/>
    </row>
    <row r="52" spans="2:21" s="265" customFormat="1" ht="29.25" customHeight="1" x14ac:dyDescent="0.2">
      <c r="B52" s="724" t="s">
        <v>323</v>
      </c>
      <c r="C52" s="725"/>
      <c r="D52" s="790" t="s">
        <v>745</v>
      </c>
      <c r="E52" s="791" t="s">
        <v>319</v>
      </c>
      <c r="F52" s="410">
        <v>1000</v>
      </c>
      <c r="G52" s="278">
        <f>$D24</f>
        <v>0</v>
      </c>
      <c r="H52" s="272"/>
      <c r="I52" s="272"/>
      <c r="J52" s="272"/>
      <c r="K52" s="272"/>
      <c r="L52" s="272"/>
      <c r="M52" s="272"/>
      <c r="N52" s="272"/>
      <c r="O52" s="272"/>
      <c r="P52" s="272"/>
      <c r="Q52" s="272"/>
      <c r="R52" s="272"/>
      <c r="S52" s="272"/>
      <c r="T52" s="272"/>
      <c r="U52" s="272"/>
    </row>
    <row r="53" spans="2:21" s="265" customFormat="1" ht="29.25" customHeight="1" x14ac:dyDescent="0.2">
      <c r="B53" s="724" t="s">
        <v>599</v>
      </c>
      <c r="C53" s="725"/>
      <c r="D53" s="790" t="s">
        <v>605</v>
      </c>
      <c r="E53" s="791" t="s">
        <v>319</v>
      </c>
      <c r="F53" s="410">
        <v>1500</v>
      </c>
      <c r="G53" s="278">
        <f>$D27</f>
        <v>0</v>
      </c>
      <c r="H53" s="272"/>
      <c r="I53" s="272"/>
      <c r="J53" s="272"/>
      <c r="K53" s="272"/>
      <c r="L53" s="272"/>
      <c r="M53" s="272"/>
      <c r="N53" s="272"/>
      <c r="O53" s="272"/>
      <c r="P53" s="272"/>
      <c r="Q53" s="272"/>
      <c r="R53" s="272"/>
      <c r="S53" s="272"/>
      <c r="T53" s="272"/>
      <c r="U53" s="272"/>
    </row>
    <row r="54" spans="2:21" s="265" customFormat="1" ht="29.25" customHeight="1" x14ac:dyDescent="0.2">
      <c r="B54" s="805" t="s">
        <v>644</v>
      </c>
      <c r="C54" s="806"/>
      <c r="D54" s="790" t="s">
        <v>645</v>
      </c>
      <c r="E54" s="807"/>
      <c r="F54" s="409">
        <f>ROUND(0.01*D35,2)</f>
        <v>0</v>
      </c>
      <c r="G54" s="277">
        <f>$D25</f>
        <v>0</v>
      </c>
      <c r="H54" s="272"/>
      <c r="I54" s="272"/>
      <c r="J54" s="272"/>
      <c r="K54" s="272"/>
      <c r="L54" s="272"/>
      <c r="M54" s="272"/>
      <c r="N54" s="272"/>
      <c r="O54" s="272"/>
      <c r="P54" s="272"/>
      <c r="Q54" s="272"/>
      <c r="R54" s="272"/>
      <c r="S54" s="272"/>
      <c r="T54" s="272"/>
      <c r="U54" s="272"/>
    </row>
    <row r="55" spans="2:21" s="265" customFormat="1" ht="29.25" hidden="1" customHeight="1" x14ac:dyDescent="0.2">
      <c r="B55" s="724" t="s">
        <v>646</v>
      </c>
      <c r="C55" s="725"/>
      <c r="D55" s="808" t="s">
        <v>647</v>
      </c>
      <c r="E55" s="809"/>
      <c r="F55" s="410">
        <f>ROUND(0.5*D32,2)</f>
        <v>0</v>
      </c>
      <c r="G55" s="278">
        <f>D29</f>
        <v>0</v>
      </c>
      <c r="H55" s="272"/>
      <c r="I55" s="272"/>
      <c r="J55" s="272"/>
      <c r="K55" s="272"/>
      <c r="L55" s="272"/>
      <c r="M55" s="272"/>
      <c r="N55" s="272"/>
      <c r="O55" s="272"/>
      <c r="P55" s="272"/>
      <c r="Q55" s="272"/>
      <c r="R55" s="272"/>
      <c r="S55" s="272"/>
      <c r="T55" s="272"/>
      <c r="U55" s="272"/>
    </row>
    <row r="56" spans="2:21" s="265" customFormat="1" ht="33.75" customHeight="1" x14ac:dyDescent="0.2">
      <c r="B56" s="724" t="s">
        <v>322</v>
      </c>
      <c r="C56" s="725"/>
      <c r="D56" s="790" t="s">
        <v>643</v>
      </c>
      <c r="E56" s="791" t="s">
        <v>319</v>
      </c>
      <c r="F56" s="410">
        <f>ROUND(0.15*D20,2)</f>
        <v>0</v>
      </c>
      <c r="G56" s="277">
        <f>$D33</f>
        <v>0</v>
      </c>
      <c r="H56" s="272"/>
      <c r="I56" s="272"/>
      <c r="J56" s="272"/>
      <c r="K56" s="272"/>
      <c r="L56" s="272"/>
      <c r="M56" s="272"/>
      <c r="N56" s="272"/>
      <c r="O56" s="272"/>
      <c r="P56" s="272"/>
      <c r="Q56" s="272"/>
      <c r="R56" s="272"/>
      <c r="S56" s="272"/>
      <c r="T56" s="272"/>
      <c r="U56" s="272"/>
    </row>
    <row r="57" spans="2:21" ht="29.25" customHeight="1" x14ac:dyDescent="0.2">
      <c r="B57" s="743" t="s">
        <v>321</v>
      </c>
      <c r="C57" s="744"/>
      <c r="D57" s="744"/>
      <c r="E57" s="744"/>
      <c r="F57" s="744"/>
      <c r="G57" s="745"/>
      <c r="H57" s="272"/>
      <c r="I57" s="272"/>
      <c r="J57" s="272"/>
      <c r="K57" s="272"/>
      <c r="L57" s="272"/>
      <c r="M57" s="272"/>
      <c r="N57" s="272"/>
      <c r="O57" s="272"/>
      <c r="P57" s="272"/>
      <c r="Q57" s="272"/>
      <c r="R57" s="272"/>
      <c r="S57" s="272"/>
      <c r="T57" s="272"/>
      <c r="U57" s="272"/>
    </row>
    <row r="58" spans="2:21" ht="29.25" customHeight="1" x14ac:dyDescent="0.2">
      <c r="B58" s="851" t="s">
        <v>706</v>
      </c>
      <c r="C58" s="852"/>
      <c r="D58" s="803" t="s">
        <v>746</v>
      </c>
      <c r="E58" s="804" t="s">
        <v>319</v>
      </c>
      <c r="F58" s="411">
        <v>500000</v>
      </c>
      <c r="G58" s="280">
        <f>$D35</f>
        <v>0</v>
      </c>
      <c r="H58" s="272"/>
      <c r="I58" s="272"/>
      <c r="J58" s="272"/>
      <c r="K58" s="272"/>
      <c r="L58" s="272"/>
      <c r="M58" s="272"/>
      <c r="N58" s="272"/>
      <c r="O58" s="272"/>
      <c r="P58" s="272"/>
      <c r="Q58" s="272"/>
      <c r="R58" s="272"/>
      <c r="S58" s="272"/>
      <c r="T58" s="272"/>
      <c r="U58" s="272"/>
    </row>
    <row r="59" spans="2:21" ht="29.25" customHeight="1" x14ac:dyDescent="0.2">
      <c r="B59" s="851" t="s">
        <v>523</v>
      </c>
      <c r="C59" s="852"/>
      <c r="D59" s="790" t="s">
        <v>747</v>
      </c>
      <c r="E59" s="791" t="s">
        <v>319</v>
      </c>
      <c r="F59" s="410">
        <f>0.6*D39</f>
        <v>0</v>
      </c>
      <c r="G59" s="278">
        <f>$D40</f>
        <v>0</v>
      </c>
      <c r="H59" s="272"/>
      <c r="I59" s="272"/>
      <c r="J59" s="272"/>
      <c r="K59" s="272"/>
      <c r="L59" s="272"/>
      <c r="M59" s="272"/>
      <c r="N59" s="272"/>
      <c r="O59" s="272"/>
      <c r="P59" s="272"/>
      <c r="Q59" s="272"/>
      <c r="R59" s="272"/>
      <c r="S59" s="272"/>
      <c r="T59" s="272"/>
      <c r="U59" s="272"/>
    </row>
    <row r="60" spans="2:21" ht="12" customHeight="1" x14ac:dyDescent="0.2">
      <c r="B60" s="272"/>
      <c r="C60" s="272"/>
      <c r="D60" s="272"/>
      <c r="E60" s="272"/>
      <c r="F60" s="272"/>
      <c r="G60" s="272"/>
      <c r="H60" s="272"/>
      <c r="I60" s="272"/>
      <c r="J60" s="272"/>
      <c r="K60" s="272"/>
      <c r="L60" s="272"/>
      <c r="M60" s="272"/>
      <c r="N60" s="272"/>
      <c r="O60" s="272"/>
      <c r="P60" s="272"/>
      <c r="Q60" s="272"/>
      <c r="R60" s="272"/>
      <c r="S60" s="272"/>
      <c r="T60" s="272"/>
      <c r="U60" s="272"/>
    </row>
    <row r="61" spans="2:21" ht="25.25" customHeight="1" x14ac:dyDescent="0.2">
      <c r="B61" s="737" t="s">
        <v>698</v>
      </c>
      <c r="C61" s="738"/>
      <c r="D61" s="739"/>
      <c r="E61" s="272"/>
      <c r="F61" s="272"/>
      <c r="G61" s="272"/>
      <c r="H61" s="272"/>
      <c r="I61" s="272"/>
      <c r="J61" s="272"/>
      <c r="K61" s="272"/>
      <c r="L61" s="272"/>
      <c r="M61" s="272"/>
      <c r="N61" s="272"/>
      <c r="O61" s="272"/>
      <c r="P61" s="272"/>
      <c r="Q61" s="272"/>
      <c r="R61" s="272"/>
      <c r="S61" s="272"/>
      <c r="T61" s="272"/>
      <c r="U61" s="272"/>
    </row>
    <row r="62" spans="2:21" ht="34.5" customHeight="1" x14ac:dyDescent="0.2">
      <c r="B62" s="434" t="s">
        <v>317</v>
      </c>
      <c r="C62" s="795" t="s">
        <v>437</v>
      </c>
      <c r="D62" s="796"/>
      <c r="E62" s="272"/>
      <c r="F62" s="272"/>
      <c r="G62" s="272"/>
      <c r="H62" s="272"/>
      <c r="I62" s="272"/>
      <c r="J62" s="272"/>
      <c r="K62" s="272"/>
      <c r="L62" s="272"/>
      <c r="M62" s="272"/>
      <c r="N62" s="272"/>
      <c r="O62" s="272"/>
      <c r="P62" s="272"/>
      <c r="Q62" s="272"/>
      <c r="R62" s="272"/>
      <c r="S62" s="272"/>
      <c r="T62" s="272"/>
      <c r="U62" s="272"/>
    </row>
    <row r="63" spans="2:21" ht="25.25" customHeight="1" x14ac:dyDescent="0.2">
      <c r="B63" s="801" t="s">
        <v>316</v>
      </c>
      <c r="C63" s="370" t="s">
        <v>315</v>
      </c>
      <c r="D63" s="370" t="s">
        <v>314</v>
      </c>
      <c r="E63" s="272"/>
      <c r="F63" s="272"/>
      <c r="G63" s="272"/>
      <c r="H63" s="272"/>
      <c r="I63" s="272"/>
      <c r="J63" s="272"/>
      <c r="K63" s="272"/>
      <c r="L63" s="272"/>
      <c r="M63" s="272"/>
      <c r="N63" s="272"/>
      <c r="O63" s="272"/>
      <c r="P63" s="272"/>
      <c r="Q63" s="272"/>
      <c r="R63" s="272"/>
      <c r="S63" s="272"/>
      <c r="T63" s="272"/>
      <c r="U63" s="272"/>
    </row>
    <row r="64" spans="2:21" ht="25.25" customHeight="1" x14ac:dyDescent="0.2">
      <c r="B64" s="802"/>
      <c r="C64" s="370" t="s">
        <v>313</v>
      </c>
      <c r="D64" s="370" t="s">
        <v>312</v>
      </c>
      <c r="E64" s="272"/>
      <c r="F64" s="272"/>
      <c r="G64" s="272"/>
      <c r="H64" s="272"/>
      <c r="I64" s="272"/>
      <c r="J64" s="272"/>
      <c r="K64" s="272"/>
      <c r="L64" s="272"/>
      <c r="M64" s="272"/>
      <c r="N64" s="272"/>
      <c r="O64" s="272"/>
      <c r="P64" s="272"/>
      <c r="Q64" s="272"/>
      <c r="R64" s="272"/>
      <c r="S64" s="272"/>
      <c r="T64" s="272"/>
      <c r="U64" s="272"/>
    </row>
    <row r="65" spans="2:21" ht="25.25" customHeight="1" x14ac:dyDescent="0.2">
      <c r="B65" s="435" t="s">
        <v>311</v>
      </c>
      <c r="C65" s="797" t="s">
        <v>310</v>
      </c>
      <c r="D65" s="797"/>
      <c r="E65" s="272"/>
      <c r="F65" s="272"/>
      <c r="G65" s="272"/>
      <c r="H65" s="272"/>
      <c r="I65" s="272"/>
      <c r="J65" s="272"/>
      <c r="K65" s="272"/>
      <c r="L65" s="272"/>
      <c r="M65" s="272"/>
      <c r="N65" s="272"/>
      <c r="O65" s="272"/>
      <c r="P65" s="272"/>
      <c r="Q65" s="272"/>
      <c r="R65" s="272"/>
      <c r="S65" s="272"/>
      <c r="T65" s="272"/>
      <c r="U65" s="272"/>
    </row>
    <row r="66" spans="2:21" ht="12" customHeight="1" x14ac:dyDescent="0.2">
      <c r="B66" s="272"/>
      <c r="C66" s="272"/>
      <c r="D66" s="272"/>
      <c r="E66" s="272"/>
      <c r="F66" s="272"/>
      <c r="G66" s="272"/>
      <c r="H66" s="272"/>
      <c r="I66" s="272"/>
    </row>
    <row r="67" spans="2:21" s="274" customFormat="1" ht="40" customHeight="1" x14ac:dyDescent="0.2">
      <c r="B67" s="371" t="s">
        <v>611</v>
      </c>
      <c r="C67" s="829" t="s">
        <v>612</v>
      </c>
      <c r="D67" s="829"/>
      <c r="E67" s="829" t="s">
        <v>613</v>
      </c>
      <c r="F67" s="829"/>
      <c r="G67" s="14"/>
      <c r="H67" s="14"/>
      <c r="I67" s="14"/>
      <c r="J67" s="276"/>
      <c r="K67" s="276"/>
      <c r="L67" s="276"/>
      <c r="M67" s="276"/>
      <c r="N67" s="276"/>
      <c r="O67" s="293"/>
      <c r="P67" s="276"/>
      <c r="Q67" s="244"/>
      <c r="R67" s="244"/>
      <c r="S67" s="244"/>
      <c r="T67" s="244"/>
      <c r="U67" s="244"/>
    </row>
    <row r="68" spans="2:21" s="274" customFormat="1" ht="40" customHeight="1" x14ac:dyDescent="0.2">
      <c r="B68" s="372" t="s">
        <v>614</v>
      </c>
      <c r="C68" s="830" t="s">
        <v>615</v>
      </c>
      <c r="D68" s="830"/>
      <c r="E68" s="830" t="s">
        <v>616</v>
      </c>
      <c r="F68" s="830"/>
      <c r="G68" s="14"/>
      <c r="H68" s="14"/>
      <c r="I68" s="14"/>
      <c r="J68" s="276"/>
      <c r="K68" s="276"/>
      <c r="L68" s="276"/>
      <c r="M68" s="276"/>
      <c r="N68" s="276"/>
      <c r="O68" s="293"/>
      <c r="P68" s="276"/>
      <c r="Q68" s="230"/>
      <c r="R68" s="230"/>
      <c r="S68" s="230"/>
      <c r="T68" s="230"/>
      <c r="U68" s="230"/>
    </row>
    <row r="69" spans="2:21" s="274" customFormat="1" ht="39.75" customHeight="1" x14ac:dyDescent="0.2">
      <c r="B69" s="371" t="s">
        <v>617</v>
      </c>
      <c r="C69" s="830" t="s">
        <v>618</v>
      </c>
      <c r="D69" s="830"/>
      <c r="E69" s="830" t="s">
        <v>619</v>
      </c>
      <c r="F69" s="830"/>
      <c r="G69" s="14"/>
      <c r="H69" s="14"/>
      <c r="I69" s="14"/>
      <c r="J69" s="276"/>
      <c r="K69" s="276"/>
      <c r="L69" s="276"/>
      <c r="M69" s="276"/>
      <c r="N69" s="276"/>
      <c r="O69" s="293"/>
      <c r="P69" s="276"/>
      <c r="Q69" s="230"/>
      <c r="R69" s="230"/>
      <c r="S69" s="230"/>
      <c r="T69" s="230"/>
      <c r="U69" s="230"/>
    </row>
    <row r="70" spans="2:21" s="274" customFormat="1" ht="55.5" customHeight="1" x14ac:dyDescent="0.2">
      <c r="B70" s="371" t="s">
        <v>620</v>
      </c>
      <c r="C70" s="830" t="s">
        <v>621</v>
      </c>
      <c r="D70" s="830"/>
      <c r="E70" s="830" t="s">
        <v>622</v>
      </c>
      <c r="F70" s="830"/>
      <c r="G70" s="14"/>
      <c r="H70" s="14"/>
      <c r="I70" s="14"/>
      <c r="J70" s="276"/>
      <c r="K70" s="276"/>
      <c r="L70" s="276"/>
      <c r="M70" s="276"/>
      <c r="N70" s="276"/>
      <c r="O70" s="293"/>
      <c r="P70" s="276"/>
      <c r="Q70" s="230"/>
      <c r="R70" s="230"/>
      <c r="S70" s="230"/>
      <c r="T70" s="230"/>
      <c r="U70" s="230"/>
    </row>
    <row r="71" spans="2:21" s="274" customFormat="1" ht="56.25" customHeight="1" x14ac:dyDescent="0.2">
      <c r="B71" s="371" t="s">
        <v>623</v>
      </c>
      <c r="C71" s="830" t="s">
        <v>624</v>
      </c>
      <c r="D71" s="830"/>
      <c r="E71" s="830" t="s">
        <v>625</v>
      </c>
      <c r="F71" s="830"/>
      <c r="G71" s="14"/>
      <c r="H71" s="14"/>
      <c r="I71" s="14"/>
      <c r="J71" s="276"/>
      <c r="K71" s="276"/>
      <c r="L71" s="276"/>
      <c r="M71" s="276"/>
      <c r="N71" s="276"/>
      <c r="O71" s="293"/>
      <c r="P71" s="276"/>
      <c r="Q71" s="230"/>
      <c r="R71" s="230"/>
      <c r="S71" s="230"/>
      <c r="T71" s="230"/>
      <c r="U71" s="230"/>
    </row>
    <row r="72" spans="2:21" s="274" customFormat="1" ht="84.75" customHeight="1" x14ac:dyDescent="0.2">
      <c r="B72" s="371" t="s">
        <v>626</v>
      </c>
      <c r="C72" s="830" t="s">
        <v>627</v>
      </c>
      <c r="D72" s="830"/>
      <c r="E72" s="830" t="s">
        <v>628</v>
      </c>
      <c r="F72" s="830"/>
      <c r="G72" s="14"/>
      <c r="H72" s="14"/>
      <c r="I72" s="14"/>
      <c r="J72" s="276"/>
      <c r="K72" s="276"/>
      <c r="L72" s="276"/>
      <c r="M72" s="276"/>
      <c r="N72" s="276"/>
      <c r="O72" s="293"/>
      <c r="P72" s="276"/>
      <c r="Q72" s="230"/>
      <c r="R72" s="230"/>
      <c r="S72" s="230"/>
      <c r="T72" s="230"/>
      <c r="U72" s="230"/>
    </row>
    <row r="73" spans="2:21" s="274" customFormat="1" ht="12" customHeight="1" x14ac:dyDescent="0.2">
      <c r="B73" s="228"/>
      <c r="C73" s="228"/>
      <c r="D73" s="229"/>
      <c r="E73" s="229"/>
      <c r="F73" s="229"/>
      <c r="G73" s="230"/>
      <c r="H73" s="230"/>
      <c r="I73" s="230"/>
      <c r="J73" s="230"/>
      <c r="K73" s="230"/>
      <c r="L73" s="230"/>
      <c r="M73" s="230"/>
      <c r="N73" s="230"/>
      <c r="O73" s="230"/>
      <c r="P73" s="230"/>
      <c r="Q73" s="230"/>
      <c r="R73" s="230"/>
      <c r="S73" s="230"/>
      <c r="T73" s="230"/>
      <c r="U73" s="230"/>
    </row>
    <row r="74" spans="2:21" s="274" customFormat="1" ht="25.25" customHeight="1" x14ac:dyDescent="0.2">
      <c r="B74" s="853" t="s">
        <v>699</v>
      </c>
      <c r="C74" s="853"/>
      <c r="D74" s="853"/>
      <c r="E74" s="853"/>
      <c r="F74" s="853"/>
      <c r="G74" s="230"/>
      <c r="H74" s="230"/>
      <c r="I74" s="230"/>
      <c r="J74" s="230"/>
      <c r="K74" s="230"/>
      <c r="L74" s="230"/>
      <c r="M74" s="230"/>
      <c r="N74" s="230"/>
      <c r="O74" s="230"/>
      <c r="P74" s="230"/>
      <c r="Q74" s="230"/>
      <c r="R74" s="230"/>
      <c r="S74" s="230"/>
      <c r="T74" s="230"/>
      <c r="U74" s="230"/>
    </row>
    <row r="75" spans="2:21" s="274" customFormat="1" ht="42.75" customHeight="1" x14ac:dyDescent="0.2">
      <c r="B75" s="371" t="s">
        <v>611</v>
      </c>
      <c r="C75" s="829" t="s">
        <v>629</v>
      </c>
      <c r="D75" s="829"/>
      <c r="E75" s="829" t="s">
        <v>630</v>
      </c>
      <c r="F75" s="829"/>
      <c r="G75" s="230"/>
      <c r="H75" s="230"/>
      <c r="I75" s="230"/>
      <c r="J75" s="230"/>
      <c r="K75" s="230"/>
      <c r="L75" s="230"/>
      <c r="M75" s="230"/>
      <c r="N75" s="230"/>
      <c r="O75" s="230"/>
      <c r="P75" s="230"/>
      <c r="Q75" s="230"/>
      <c r="R75" s="230"/>
      <c r="S75" s="230"/>
      <c r="T75" s="230"/>
      <c r="U75" s="230"/>
    </row>
    <row r="76" spans="2:21" s="274" customFormat="1" ht="25.25" customHeight="1" x14ac:dyDescent="0.2">
      <c r="B76" s="371" t="s">
        <v>631</v>
      </c>
      <c r="C76" s="833">
        <v>27.98</v>
      </c>
      <c r="D76" s="833"/>
      <c r="E76" s="833">
        <v>22.21</v>
      </c>
      <c r="F76" s="833"/>
      <c r="G76" s="276"/>
      <c r="H76" s="276"/>
      <c r="I76" s="14"/>
      <c r="J76" s="276"/>
      <c r="K76" s="276"/>
      <c r="L76" s="276"/>
      <c r="M76" s="276"/>
      <c r="N76" s="276"/>
      <c r="O76" s="293"/>
      <c r="P76" s="276"/>
      <c r="Q76" s="276"/>
      <c r="R76" s="276"/>
      <c r="S76" s="276"/>
      <c r="T76" s="276"/>
      <c r="U76" s="276"/>
    </row>
    <row r="77" spans="2:21" s="274" customFormat="1" ht="25.25" customHeight="1" x14ac:dyDescent="0.2">
      <c r="B77" s="371" t="s">
        <v>632</v>
      </c>
      <c r="C77" s="833">
        <v>19.62</v>
      </c>
      <c r="D77" s="833"/>
      <c r="E77" s="833">
        <v>14.77</v>
      </c>
      <c r="F77" s="833"/>
      <c r="G77" s="276"/>
      <c r="H77" s="276"/>
      <c r="I77" s="14"/>
      <c r="J77" s="276"/>
      <c r="K77" s="276"/>
      <c r="L77" s="276"/>
      <c r="M77" s="276"/>
      <c r="N77" s="276"/>
      <c r="O77" s="293"/>
      <c r="P77" s="276"/>
      <c r="Q77" s="276"/>
      <c r="R77" s="276"/>
      <c r="S77" s="276"/>
      <c r="T77" s="276"/>
      <c r="U77" s="276"/>
    </row>
    <row r="78" spans="2:21" s="274" customFormat="1" ht="25.25" customHeight="1" x14ac:dyDescent="0.2">
      <c r="B78" s="371" t="s">
        <v>633</v>
      </c>
      <c r="C78" s="833">
        <v>16</v>
      </c>
      <c r="D78" s="833"/>
      <c r="E78" s="833">
        <v>12.6</v>
      </c>
      <c r="F78" s="833"/>
      <c r="G78" s="276"/>
      <c r="H78" s="245"/>
      <c r="I78" s="14"/>
      <c r="J78" s="276"/>
      <c r="K78" s="276"/>
      <c r="L78" s="276"/>
      <c r="M78" s="276"/>
      <c r="N78" s="276"/>
      <c r="O78" s="293"/>
      <c r="P78" s="276"/>
      <c r="Q78" s="276"/>
      <c r="R78" s="276"/>
      <c r="S78" s="276"/>
      <c r="T78" s="276"/>
      <c r="U78" s="276"/>
    </row>
    <row r="79" spans="2:21" s="274" customFormat="1" ht="25.25" customHeight="1" x14ac:dyDescent="0.2">
      <c r="B79" s="371" t="s">
        <v>634</v>
      </c>
      <c r="C79" s="833">
        <v>15.73</v>
      </c>
      <c r="D79" s="833"/>
      <c r="E79" s="833">
        <v>12.06</v>
      </c>
      <c r="F79" s="833"/>
      <c r="G79" s="276"/>
      <c r="H79" s="245"/>
      <c r="I79" s="14"/>
      <c r="J79" s="276"/>
      <c r="K79" s="276"/>
      <c r="L79" s="276"/>
      <c r="M79" s="276"/>
      <c r="N79" s="276"/>
      <c r="O79" s="293"/>
      <c r="P79" s="276"/>
      <c r="Q79" s="276"/>
      <c r="R79" s="276"/>
      <c r="S79" s="276"/>
      <c r="T79" s="276"/>
      <c r="U79" s="276"/>
    </row>
    <row r="80" spans="2:21" s="274" customFormat="1" ht="25.25" customHeight="1" x14ac:dyDescent="0.2">
      <c r="B80" s="371" t="s">
        <v>635</v>
      </c>
      <c r="C80" s="833">
        <v>12.47</v>
      </c>
      <c r="D80" s="833"/>
      <c r="E80" s="833">
        <v>9.51</v>
      </c>
      <c r="F80" s="833"/>
      <c r="G80" s="276"/>
      <c r="H80" s="245"/>
      <c r="I80" s="14"/>
      <c r="J80" s="276"/>
      <c r="K80" s="276"/>
      <c r="L80" s="276"/>
      <c r="M80" s="276"/>
      <c r="N80" s="276"/>
      <c r="O80" s="293"/>
      <c r="P80" s="276"/>
      <c r="Q80" s="276"/>
      <c r="R80" s="276"/>
      <c r="S80" s="276"/>
      <c r="T80" s="276"/>
      <c r="U80" s="276"/>
    </row>
    <row r="81" spans="2:21" s="274" customFormat="1" ht="25.25" customHeight="1" x14ac:dyDescent="0.2">
      <c r="B81" s="787" t="s">
        <v>636</v>
      </c>
      <c r="C81" s="787"/>
      <c r="D81" s="787"/>
      <c r="E81" s="787"/>
      <c r="F81" s="787"/>
      <c r="G81" s="276"/>
      <c r="H81" s="245"/>
      <c r="I81" s="14"/>
      <c r="J81" s="14"/>
      <c r="K81" s="276"/>
      <c r="L81" s="276"/>
      <c r="M81" s="276"/>
      <c r="N81" s="276"/>
      <c r="O81" s="293"/>
      <c r="P81" s="276"/>
      <c r="Q81" s="276"/>
      <c r="R81" s="276"/>
      <c r="S81" s="276"/>
      <c r="T81" s="276"/>
      <c r="U81" s="276"/>
    </row>
    <row r="82" spans="2:21" s="274" customFormat="1" ht="38.25" customHeight="1" x14ac:dyDescent="0.2">
      <c r="B82" s="788" t="s">
        <v>637</v>
      </c>
      <c r="C82" s="788"/>
      <c r="D82" s="788"/>
      <c r="E82" s="788"/>
      <c r="F82" s="788"/>
      <c r="G82" s="14"/>
      <c r="H82" s="245"/>
      <c r="I82" s="14"/>
      <c r="J82" s="14"/>
      <c r="K82" s="276"/>
      <c r="L82" s="276"/>
      <c r="M82" s="276"/>
      <c r="N82" s="276"/>
      <c r="O82" s="293"/>
      <c r="P82" s="276"/>
      <c r="Q82" s="276"/>
      <c r="R82" s="276"/>
      <c r="S82" s="276"/>
      <c r="T82" s="276"/>
      <c r="U82" s="276"/>
    </row>
    <row r="83" spans="2:21" ht="25.25" customHeight="1" x14ac:dyDescent="0.2"/>
    <row r="84" spans="2:21" ht="25.25" customHeight="1" x14ac:dyDescent="0.2"/>
    <row r="85" spans="2:21" ht="25.25" customHeight="1" x14ac:dyDescent="0.2"/>
    <row r="86" spans="2:21" ht="25.25" customHeight="1" x14ac:dyDescent="0.2"/>
    <row r="87" spans="2:21" ht="25.25" customHeight="1" x14ac:dyDescent="0.2"/>
    <row r="88" spans="2:21" ht="25.25" customHeight="1" x14ac:dyDescent="0.2"/>
    <row r="89" spans="2:21" ht="25.25" customHeight="1" x14ac:dyDescent="0.2"/>
    <row r="90" spans="2:21" ht="25.25" customHeight="1" x14ac:dyDescent="0.2"/>
    <row r="91" spans="2:21" ht="25.25" customHeight="1" x14ac:dyDescent="0.2"/>
    <row r="92" spans="2:21" ht="25.25" customHeight="1" x14ac:dyDescent="0.2"/>
    <row r="93" spans="2:21" ht="25.25" customHeight="1" x14ac:dyDescent="0.2"/>
    <row r="94" spans="2:21" ht="25.25" customHeight="1" x14ac:dyDescent="0.2"/>
    <row r="95" spans="2:21" ht="25.25" customHeight="1" x14ac:dyDescent="0.2"/>
    <row r="96" spans="2:21"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customHeight="1" x14ac:dyDescent="0.2"/>
    <row r="178" ht="25.25" customHeight="1" x14ac:dyDescent="0.2"/>
    <row r="179" ht="25.25" customHeight="1" x14ac:dyDescent="0.2"/>
    <row r="180" ht="25.25" hidden="1" customHeight="1" x14ac:dyDescent="0.2"/>
    <row r="181" ht="25.25" hidden="1" customHeight="1" x14ac:dyDescent="0.2"/>
    <row r="182" ht="25.25" hidden="1" customHeight="1" x14ac:dyDescent="0.2"/>
    <row r="183" ht="25.25" hidden="1" customHeight="1" x14ac:dyDescent="0.2"/>
    <row r="184" ht="25.25" hidden="1" customHeight="1" x14ac:dyDescent="0.2"/>
    <row r="185" ht="25.25" hidden="1" customHeight="1" x14ac:dyDescent="0.2"/>
    <row r="186" ht="25.25" hidden="1"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hidden="1" customHeight="1" x14ac:dyDescent="0.2"/>
    <row r="194" ht="25.25" hidden="1" customHeight="1" x14ac:dyDescent="0.2"/>
    <row r="195" ht="25.25" hidden="1" customHeight="1" x14ac:dyDescent="0.2"/>
    <row r="196" ht="25.25" hidden="1"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customHeight="1" x14ac:dyDescent="0.2"/>
    <row r="239" ht="25.25" customHeight="1" x14ac:dyDescent="0.2"/>
    <row r="240" ht="25.25" customHeight="1" x14ac:dyDescent="0.2"/>
    <row r="241" ht="25.25" hidden="1" customHeight="1" x14ac:dyDescent="0.2"/>
    <row r="242" ht="25.25" hidden="1" customHeight="1" x14ac:dyDescent="0.2"/>
    <row r="243" ht="25.25" hidden="1" customHeight="1" x14ac:dyDescent="0.2"/>
    <row r="244" ht="25.25" hidden="1" customHeight="1" x14ac:dyDescent="0.2"/>
    <row r="245" ht="25.25" hidden="1" customHeight="1" x14ac:dyDescent="0.2"/>
    <row r="246" ht="25.25" hidden="1" customHeight="1" x14ac:dyDescent="0.2"/>
    <row r="247" ht="25.25" hidden="1"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hidden="1" customHeight="1" x14ac:dyDescent="0.2"/>
    <row r="255" ht="25.25" hidden="1" customHeight="1" x14ac:dyDescent="0.2"/>
    <row r="256" ht="25.25" hidden="1" customHeight="1" x14ac:dyDescent="0.2"/>
    <row r="257" ht="25.25" hidden="1"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customHeight="1" x14ac:dyDescent="0.2"/>
    <row r="300" ht="25.25" customHeight="1" x14ac:dyDescent="0.2"/>
    <row r="301" ht="25.25" customHeight="1" x14ac:dyDescent="0.2"/>
    <row r="302" ht="25.25" hidden="1" customHeight="1" x14ac:dyDescent="0.2"/>
    <row r="303" ht="25.25" hidden="1" customHeight="1" x14ac:dyDescent="0.2"/>
    <row r="304" ht="25.25" hidden="1" customHeight="1" x14ac:dyDescent="0.2"/>
    <row r="305" ht="25.25" hidden="1" customHeight="1" x14ac:dyDescent="0.2"/>
    <row r="306" ht="25.25" hidden="1" customHeight="1" x14ac:dyDescent="0.2"/>
    <row r="307" ht="25.25" hidden="1" customHeight="1" x14ac:dyDescent="0.2"/>
    <row r="308" ht="25.25" hidden="1"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hidden="1" customHeight="1" x14ac:dyDescent="0.2"/>
    <row r="316" ht="25.25" hidden="1" customHeight="1" x14ac:dyDescent="0.2"/>
    <row r="317" ht="25.25" hidden="1" customHeight="1" x14ac:dyDescent="0.2"/>
    <row r="318" ht="25.25" hidden="1"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customHeight="1" x14ac:dyDescent="0.2"/>
    <row r="361" ht="25.25" customHeight="1" x14ac:dyDescent="0.2"/>
    <row r="362" ht="25.25" customHeight="1" x14ac:dyDescent="0.2"/>
    <row r="363" ht="25.25" hidden="1" customHeight="1" x14ac:dyDescent="0.2"/>
    <row r="364" ht="25.25" hidden="1" customHeight="1" x14ac:dyDescent="0.2"/>
    <row r="365" ht="25.25" hidden="1" customHeight="1" x14ac:dyDescent="0.2"/>
    <row r="366" ht="25.25" hidden="1" customHeight="1" x14ac:dyDescent="0.2"/>
    <row r="367" ht="25.25" hidden="1" customHeight="1" x14ac:dyDescent="0.2"/>
    <row r="368" ht="25.25" hidden="1" customHeight="1" x14ac:dyDescent="0.2"/>
    <row r="369" ht="25.25" hidden="1"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hidden="1" customHeight="1" x14ac:dyDescent="0.2"/>
    <row r="377" ht="25.25" hidden="1" customHeight="1" x14ac:dyDescent="0.2"/>
    <row r="378" ht="25.25" hidden="1" customHeight="1" x14ac:dyDescent="0.2"/>
    <row r="379" ht="25.25" hidden="1"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customHeight="1" x14ac:dyDescent="0.2"/>
    <row r="422" ht="25.25" customHeight="1" x14ac:dyDescent="0.2"/>
    <row r="423" ht="25.25" customHeight="1" x14ac:dyDescent="0.2"/>
    <row r="424" ht="25.25" hidden="1" customHeight="1" x14ac:dyDescent="0.2"/>
    <row r="425" ht="25.25" hidden="1" customHeight="1" x14ac:dyDescent="0.2"/>
    <row r="426" ht="25.25" hidden="1" customHeight="1" x14ac:dyDescent="0.2"/>
    <row r="427" ht="25.25" hidden="1" customHeight="1" x14ac:dyDescent="0.2"/>
    <row r="428" ht="25.25" hidden="1" customHeight="1" x14ac:dyDescent="0.2"/>
    <row r="429" ht="25.25" hidden="1" customHeight="1" x14ac:dyDescent="0.2"/>
    <row r="430" ht="25.25" hidden="1"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hidden="1" customHeight="1" x14ac:dyDescent="0.2"/>
    <row r="438" ht="25.25" hidden="1" customHeight="1" x14ac:dyDescent="0.2"/>
    <row r="439" ht="25.25" hidden="1" customHeight="1" x14ac:dyDescent="0.2"/>
    <row r="440" ht="25.25" hidden="1"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customHeight="1" x14ac:dyDescent="0.2"/>
    <row r="483" ht="25.25" customHeight="1" x14ac:dyDescent="0.2"/>
    <row r="484" ht="25.25" customHeight="1" x14ac:dyDescent="0.2"/>
    <row r="485" ht="25.25" hidden="1" customHeight="1" x14ac:dyDescent="0.2"/>
    <row r="486" ht="25.25" hidden="1" customHeight="1" x14ac:dyDescent="0.2"/>
    <row r="487" ht="25.25" hidden="1" customHeight="1" x14ac:dyDescent="0.2"/>
    <row r="488" ht="25.25" hidden="1" customHeight="1" x14ac:dyDescent="0.2"/>
    <row r="489" ht="25.25" hidden="1" customHeight="1" x14ac:dyDescent="0.2"/>
    <row r="490" ht="25.25" hidden="1" customHeight="1" x14ac:dyDescent="0.2"/>
    <row r="491" ht="25.25" hidden="1"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hidden="1" customHeight="1" x14ac:dyDescent="0.2"/>
    <row r="499" ht="25.25" hidden="1" customHeight="1" x14ac:dyDescent="0.2"/>
    <row r="500" ht="25.25" hidden="1" customHeight="1" x14ac:dyDescent="0.2"/>
    <row r="501" ht="25.25" hidden="1"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customHeight="1" x14ac:dyDescent="0.2"/>
    <row r="544" ht="25.25" customHeight="1" x14ac:dyDescent="0.2"/>
    <row r="545" ht="25.25" customHeight="1" x14ac:dyDescent="0.2"/>
    <row r="546" ht="25.25" hidden="1" customHeight="1" x14ac:dyDescent="0.2"/>
    <row r="547" ht="25.25" hidden="1" customHeight="1" x14ac:dyDescent="0.2"/>
    <row r="548" ht="25.25" hidden="1" customHeight="1" x14ac:dyDescent="0.2"/>
    <row r="549" ht="25.25" hidden="1" customHeight="1" x14ac:dyDescent="0.2"/>
    <row r="550" ht="25.25" hidden="1" customHeight="1" x14ac:dyDescent="0.2"/>
    <row r="551" ht="25.25" hidden="1" customHeight="1" x14ac:dyDescent="0.2"/>
    <row r="552" ht="25.25" hidden="1"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hidden="1" customHeight="1" x14ac:dyDescent="0.2"/>
    <row r="560" ht="25.25" hidden="1" customHeight="1" x14ac:dyDescent="0.2"/>
    <row r="561" ht="25.25" hidden="1" customHeight="1" x14ac:dyDescent="0.2"/>
    <row r="562" ht="25.25" hidden="1"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customHeight="1" x14ac:dyDescent="0.2"/>
    <row r="605" ht="25.25" customHeight="1" x14ac:dyDescent="0.2"/>
    <row r="606" ht="25.25" customHeight="1" x14ac:dyDescent="0.2"/>
    <row r="607" ht="25.25" hidden="1" customHeight="1" x14ac:dyDescent="0.2"/>
    <row r="608" ht="25.25" hidden="1" customHeight="1" x14ac:dyDescent="0.2"/>
    <row r="609" ht="25.25" hidden="1" customHeight="1" x14ac:dyDescent="0.2"/>
    <row r="610" ht="25.25" hidden="1" customHeight="1" x14ac:dyDescent="0.2"/>
    <row r="611" ht="25.25" hidden="1" customHeight="1" x14ac:dyDescent="0.2"/>
    <row r="612" ht="25.25" hidden="1" customHeight="1" x14ac:dyDescent="0.2"/>
    <row r="613" ht="25.25" hidden="1"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hidden="1" customHeight="1" x14ac:dyDescent="0.2"/>
    <row r="621" ht="25.25" hidden="1" customHeight="1" x14ac:dyDescent="0.2"/>
    <row r="622" ht="25.25" hidden="1" customHeight="1" x14ac:dyDescent="0.2"/>
    <row r="623" ht="25.25" hidden="1"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hidden="1" customHeight="1" x14ac:dyDescent="0.2"/>
    <row r="671" ht="25.25" hidden="1" customHeight="1" x14ac:dyDescent="0.2"/>
    <row r="672" ht="25.25" hidden="1" customHeight="1" x14ac:dyDescent="0.2"/>
    <row r="673" ht="25.25" hidden="1" customHeight="1" x14ac:dyDescent="0.2"/>
    <row r="674" ht="25.25" hidden="1" customHeight="1" x14ac:dyDescent="0.2"/>
    <row r="675" ht="25.25" hidden="1" customHeight="1" x14ac:dyDescent="0.2"/>
    <row r="676" ht="25.25" hidden="1"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hidden="1" customHeight="1" x14ac:dyDescent="0.2"/>
    <row r="726" ht="25.25" hidden="1" customHeight="1" x14ac:dyDescent="0.2"/>
    <row r="727" ht="25.25" hidden="1" customHeight="1" x14ac:dyDescent="0.2"/>
    <row r="728" ht="25.25" hidden="1" customHeight="1" x14ac:dyDescent="0.2"/>
    <row r="729" ht="25.25" hidden="1" customHeight="1" x14ac:dyDescent="0.2"/>
    <row r="730" ht="25.25" hidden="1" customHeight="1" x14ac:dyDescent="0.2"/>
    <row r="731" ht="25.25" hidden="1"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customHeight="1" x14ac:dyDescent="0.2"/>
    <row r="778" ht="25.25" customHeight="1" x14ac:dyDescent="0.2"/>
    <row r="779" ht="25.25" customHeight="1" x14ac:dyDescent="0.2"/>
    <row r="780" ht="25.25" hidden="1" customHeight="1" x14ac:dyDescent="0.2"/>
    <row r="781" ht="25.25" hidden="1" customHeight="1" x14ac:dyDescent="0.2"/>
    <row r="782" ht="25.25" hidden="1" customHeight="1" x14ac:dyDescent="0.2"/>
    <row r="783" ht="25.25" hidden="1" customHeight="1" x14ac:dyDescent="0.2"/>
    <row r="784" ht="25.25" hidden="1" customHeight="1" x14ac:dyDescent="0.2"/>
    <row r="785" ht="25.25" hidden="1" customHeight="1" x14ac:dyDescent="0.2"/>
    <row r="786" ht="25.25" hidden="1" customHeight="1" x14ac:dyDescent="0.2"/>
    <row r="787" ht="25.25" customHeight="1" x14ac:dyDescent="0.2"/>
    <row r="788" ht="25.25" customHeight="1" x14ac:dyDescent="0.2"/>
    <row r="789" ht="25.25" customHeight="1" x14ac:dyDescent="0.2"/>
    <row r="790" ht="25.25" customHeight="1" x14ac:dyDescent="0.2"/>
    <row r="835" hidden="1" x14ac:dyDescent="0.2"/>
    <row r="836" hidden="1" x14ac:dyDescent="0.2"/>
    <row r="837" hidden="1" x14ac:dyDescent="0.2"/>
    <row r="838" hidden="1" x14ac:dyDescent="0.2"/>
    <row r="839" hidden="1" x14ac:dyDescent="0.2"/>
    <row r="840" hidden="1" x14ac:dyDescent="0.2"/>
    <row r="841" hidden="1" x14ac:dyDescent="0.2"/>
    <row r="890" hidden="1" x14ac:dyDescent="0.2"/>
    <row r="891" hidden="1" x14ac:dyDescent="0.2"/>
    <row r="892" hidden="1" x14ac:dyDescent="0.2"/>
    <row r="893" hidden="1" x14ac:dyDescent="0.2"/>
    <row r="894" hidden="1" x14ac:dyDescent="0.2"/>
    <row r="895" hidden="1" x14ac:dyDescent="0.2"/>
    <row r="896" hidden="1" x14ac:dyDescent="0.2"/>
    <row r="945" hidden="1" x14ac:dyDescent="0.2"/>
    <row r="946" hidden="1" x14ac:dyDescent="0.2"/>
    <row r="947" hidden="1" x14ac:dyDescent="0.2"/>
    <row r="948" hidden="1" x14ac:dyDescent="0.2"/>
    <row r="949" hidden="1" x14ac:dyDescent="0.2"/>
    <row r="950" hidden="1" x14ac:dyDescent="0.2"/>
    <row r="951" hidden="1" x14ac:dyDescent="0.2"/>
    <row r="1000" hidden="1" x14ac:dyDescent="0.2"/>
    <row r="1001" hidden="1" x14ac:dyDescent="0.2"/>
    <row r="1002" hidden="1" x14ac:dyDescent="0.2"/>
    <row r="1003" hidden="1" x14ac:dyDescent="0.2"/>
    <row r="1004" hidden="1" x14ac:dyDescent="0.2"/>
    <row r="1005" hidden="1" x14ac:dyDescent="0.2"/>
    <row r="1006" hidden="1" x14ac:dyDescent="0.2"/>
    <row r="1055" hidden="1" x14ac:dyDescent="0.2"/>
    <row r="1056" hidden="1" x14ac:dyDescent="0.2"/>
    <row r="1057" hidden="1" x14ac:dyDescent="0.2"/>
    <row r="1058" hidden="1" x14ac:dyDescent="0.2"/>
    <row r="1059" hidden="1" x14ac:dyDescent="0.2"/>
    <row r="1060" hidden="1" x14ac:dyDescent="0.2"/>
    <row r="1061" hidden="1" x14ac:dyDescent="0.2"/>
  </sheetData>
  <sheetProtection algorithmName="SHA-512" hashValue="4lyGzdmYutMTFs57vr6X0J3OD5mMBHalkwElcPDBnKtMOeK5+LdkDbTDgoFdNawWk40zPcdFQaqVm/AJ0KXCnA==" saltValue="GqUxLYuv6ej7T9kNQ8QWLQ==" spinCount="100000" sheet="1" objects="1" scenarios="1"/>
  <mergeCells count="110">
    <mergeCell ref="Q13:R13"/>
    <mergeCell ref="T13:U13"/>
    <mergeCell ref="B23:C23"/>
    <mergeCell ref="B24:C24"/>
    <mergeCell ref="B25:C25"/>
    <mergeCell ref="B28:C28"/>
    <mergeCell ref="B26:C26"/>
    <mergeCell ref="B27:C27"/>
    <mergeCell ref="H13:I13"/>
    <mergeCell ref="K13:L13"/>
    <mergeCell ref="B17:C17"/>
    <mergeCell ref="B19:C19"/>
    <mergeCell ref="B20:C20"/>
    <mergeCell ref="B21:C21"/>
    <mergeCell ref="N13:O13"/>
    <mergeCell ref="B8:C8"/>
    <mergeCell ref="D8:F8"/>
    <mergeCell ref="B1:F1"/>
    <mergeCell ref="C2:F2"/>
    <mergeCell ref="E4:F4"/>
    <mergeCell ref="B5:D5"/>
    <mergeCell ref="E5:F5"/>
    <mergeCell ref="B6:D6"/>
    <mergeCell ref="E6:F6"/>
    <mergeCell ref="B4:D4"/>
    <mergeCell ref="B29:C29"/>
    <mergeCell ref="B30:C30"/>
    <mergeCell ref="B31:C31"/>
    <mergeCell ref="B44:G44"/>
    <mergeCell ref="B45:C45"/>
    <mergeCell ref="B46:C46"/>
    <mergeCell ref="B33:C33"/>
    <mergeCell ref="B32:C32"/>
    <mergeCell ref="D46:E46"/>
    <mergeCell ref="B38:C38"/>
    <mergeCell ref="B42:F42"/>
    <mergeCell ref="B39:C39"/>
    <mergeCell ref="B40:C40"/>
    <mergeCell ref="B41:D41"/>
    <mergeCell ref="B34:C34"/>
    <mergeCell ref="B35:C35"/>
    <mergeCell ref="B36:C36"/>
    <mergeCell ref="B37:C37"/>
    <mergeCell ref="B9:C9"/>
    <mergeCell ref="D9:F9"/>
    <mergeCell ref="B11:C11"/>
    <mergeCell ref="D11:F11"/>
    <mergeCell ref="B13:C14"/>
    <mergeCell ref="D13:F13"/>
    <mergeCell ref="B10:C10"/>
    <mergeCell ref="D10:F10"/>
    <mergeCell ref="B22:C22"/>
    <mergeCell ref="B15:C15"/>
    <mergeCell ref="B16:C16"/>
    <mergeCell ref="B18:C18"/>
    <mergeCell ref="B49:C49"/>
    <mergeCell ref="B47:C47"/>
    <mergeCell ref="D47:E47"/>
    <mergeCell ref="B48:C48"/>
    <mergeCell ref="D48:E48"/>
    <mergeCell ref="D49:E49"/>
    <mergeCell ref="D53:E53"/>
    <mergeCell ref="D56:E56"/>
    <mergeCell ref="B53:C53"/>
    <mergeCell ref="B51:C51"/>
    <mergeCell ref="B56:C56"/>
    <mergeCell ref="C75:D75"/>
    <mergeCell ref="E75:F75"/>
    <mergeCell ref="C76:D76"/>
    <mergeCell ref="E76:F76"/>
    <mergeCell ref="C70:D70"/>
    <mergeCell ref="E70:F70"/>
    <mergeCell ref="C71:D71"/>
    <mergeCell ref="E71:F71"/>
    <mergeCell ref="C72:D72"/>
    <mergeCell ref="E72:F72"/>
    <mergeCell ref="B74:F74"/>
    <mergeCell ref="B81:F81"/>
    <mergeCell ref="B82:F82"/>
    <mergeCell ref="C77:D77"/>
    <mergeCell ref="E77:F77"/>
    <mergeCell ref="C78:D78"/>
    <mergeCell ref="E78:F78"/>
    <mergeCell ref="C79:D79"/>
    <mergeCell ref="E79:F79"/>
    <mergeCell ref="C80:D80"/>
    <mergeCell ref="E80:F80"/>
    <mergeCell ref="B57:G57"/>
    <mergeCell ref="D58:E58"/>
    <mergeCell ref="B54:C54"/>
    <mergeCell ref="B55:C55"/>
    <mergeCell ref="D55:E55"/>
    <mergeCell ref="D50:E50"/>
    <mergeCell ref="C69:D69"/>
    <mergeCell ref="E69:F69"/>
    <mergeCell ref="C67:D67"/>
    <mergeCell ref="E67:F67"/>
    <mergeCell ref="C68:D68"/>
    <mergeCell ref="E68:F68"/>
    <mergeCell ref="D54:E54"/>
    <mergeCell ref="B52:C52"/>
    <mergeCell ref="D52:E52"/>
    <mergeCell ref="B50:C50"/>
    <mergeCell ref="C62:D62"/>
    <mergeCell ref="C65:D65"/>
    <mergeCell ref="B63:B64"/>
    <mergeCell ref="B58:C58"/>
    <mergeCell ref="D59:E59"/>
    <mergeCell ref="B59:C59"/>
    <mergeCell ref="B61:D61"/>
  </mergeCells>
  <conditionalFormatting sqref="G50">
    <cfRule type="cellIs" dxfId="149" priority="37" operator="greaterThan">
      <formula>5000</formula>
    </cfRule>
    <cfRule type="cellIs" dxfId="148" priority="38" operator="lessThanOrEqual">
      <formula>5000</formula>
    </cfRule>
  </conditionalFormatting>
  <conditionalFormatting sqref="G53">
    <cfRule type="cellIs" dxfId="147" priority="35" operator="greaterThan">
      <formula>1500</formula>
    </cfRule>
    <cfRule type="cellIs" dxfId="146" priority="36" operator="lessThanOrEqual">
      <formula>1500</formula>
    </cfRule>
  </conditionalFormatting>
  <conditionalFormatting sqref="G51">
    <cfRule type="cellIs" dxfId="145" priority="33" operator="greaterThan">
      <formula>$F$51</formula>
    </cfRule>
    <cfRule type="cellIs" dxfId="144" priority="34" operator="lessThanOrEqual">
      <formula>$F$51</formula>
    </cfRule>
  </conditionalFormatting>
  <conditionalFormatting sqref="G52">
    <cfRule type="cellIs" dxfId="143" priority="31" operator="greaterThan">
      <formula>1000</formula>
    </cfRule>
    <cfRule type="cellIs" dxfId="142" priority="32" operator="lessThanOrEqual">
      <formula>1000</formula>
    </cfRule>
  </conditionalFormatting>
  <conditionalFormatting sqref="G58">
    <cfRule type="cellIs" dxfId="141" priority="5" operator="equal">
      <formula>0</formula>
    </cfRule>
    <cfRule type="cellIs" dxfId="140" priority="8" operator="lessThan">
      <formula>70000</formula>
    </cfRule>
    <cfRule type="cellIs" dxfId="139" priority="25" operator="greaterThan">
      <formula>500000</formula>
    </cfRule>
    <cfRule type="cellIs" dxfId="138" priority="26" operator="lessThanOrEqual">
      <formula>500000</formula>
    </cfRule>
  </conditionalFormatting>
  <conditionalFormatting sqref="G56">
    <cfRule type="cellIs" dxfId="137" priority="17" operator="notEqual">
      <formula>0.15*$D$20</formula>
    </cfRule>
    <cfRule type="cellIs" dxfId="136" priority="18" operator="equal">
      <formula>0.15*$D$20</formula>
    </cfRule>
  </conditionalFormatting>
  <conditionalFormatting sqref="G48">
    <cfRule type="cellIs" dxfId="135" priority="15" operator="lessThanOrEqual">
      <formula>0.2*$D$32</formula>
    </cfRule>
    <cfRule type="cellIs" dxfId="134" priority="16" operator="greaterThan">
      <formula>0.2*$D$32</formula>
    </cfRule>
  </conditionalFormatting>
  <conditionalFormatting sqref="G59">
    <cfRule type="cellIs" dxfId="133" priority="9" operator="lessThanOrEqual">
      <formula>0.6*$D$39</formula>
    </cfRule>
    <cfRule type="cellIs" dxfId="132" priority="10" operator="greaterThan">
      <formula>0.6*$D$39</formula>
    </cfRule>
  </conditionalFormatting>
  <conditionalFormatting sqref="G49">
    <cfRule type="cellIs" dxfId="131" priority="3" operator="lessThanOrEqual">
      <formula>0.4*$D$32</formula>
    </cfRule>
    <cfRule type="cellIs" dxfId="130" priority="4" operator="greaterThan">
      <formula>0.4*$D$32</formula>
    </cfRule>
  </conditionalFormatting>
  <conditionalFormatting sqref="G54">
    <cfRule type="cellIs" dxfId="129" priority="6" operator="lessThanOrEqual">
      <formula>ROUND(0.01*D35,2)</formula>
    </cfRule>
    <cfRule type="cellIs" dxfId="128" priority="7" operator="greaterThan">
      <formula>ROUND(0.01*D35,2)</formula>
    </cfRule>
  </conditionalFormatting>
  <conditionalFormatting sqref="G55">
    <cfRule type="cellIs" dxfId="127" priority="1" operator="lessThanOrEqual">
      <formula>$F$55</formula>
    </cfRule>
    <cfRule type="cellIs" dxfId="126" priority="2" operator="greaterThan">
      <formula>$F$55</formula>
    </cfRule>
  </conditionalFormatting>
  <dataValidations disablePrompts="1" count="3">
    <dataValidation allowBlank="1" showInputMessage="1" showErrorMessage="1" prompt="A rellenar por el órgano instructor" sqref="E4:F5" xr:uid="{00000000-0002-0000-0B00-000000000000}"/>
    <dataValidation type="decimal" operator="lessThanOrEqual" allowBlank="1" showInputMessage="1" showErrorMessage="1" sqref="P40:Q40 G15:H19 G21:H27 J29:K30 G29:H30 J21:K27 J40:K40 P15:Q19 S21:T27 M15:N19 M21:N27 M29:N30 S15:T19 P21:Q27 P29:Q30 J15:K19 G37:H37 G40:H40 J37:K37 S29:T30 S37:T37 M37:N37 M40:N40 P37:Q37 S40:T40" xr:uid="{00000000-0002-0000-0B00-000001000000}">
      <formula1>20000000</formula1>
    </dataValidation>
    <dataValidation type="whole" operator="lessThanOrEqual" allowBlank="1" showInputMessage="1" showErrorMessage="1" sqref="E51" xr:uid="{00000000-0002-0000-0B00-000002000000}">
      <formula1>2000</formula1>
    </dataValidation>
  </dataValidations>
  <printOptions horizontalCentered="1" verticalCentered="1"/>
  <pageMargins left="1.1811023622047245" right="1.1811023622047245" top="1.1811023622047245" bottom="1.1811023622047245" header="0.31496062992125984" footer="0.31496062992125984"/>
  <pageSetup paperSize="9" scale="17" fitToHeight="0" orientation="portrait" verticalDpi="1200" r:id="rId1"/>
  <ignoredErrors>
    <ignoredError sqref="F51 B57:G57 B50:C50 G50 C51:D51 G51:G52 B52:C52 B53:C53 E53:G53 B48:C48 E48 G48 B56:C56 G56 B59:C59 C58 E59 E56 E58" evalError="1"/>
    <ignoredError sqref="E6" unlockedFormula="1"/>
    <ignoredError sqref="G38" formula="1"/>
    <ignoredError sqref="F40" formula="1" unlocked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7">
    <pageSetUpPr fitToPage="1"/>
  </sheetPr>
  <dimension ref="B1:U1049"/>
  <sheetViews>
    <sheetView topLeftCell="A40" zoomScale="80" zoomScaleNormal="80" zoomScalePageLayoutView="75" workbookViewId="0">
      <selection activeCell="F14" sqref="F14"/>
    </sheetView>
  </sheetViews>
  <sheetFormatPr baseColWidth="10" defaultColWidth="11.5" defaultRowHeight="13" x14ac:dyDescent="0.2"/>
  <cols>
    <col min="1" max="1" width="3.1640625" style="271" customWidth="1"/>
    <col min="2" max="3" width="30.5" style="271" customWidth="1"/>
    <col min="4" max="4" width="27" style="271" customWidth="1"/>
    <col min="5" max="6" width="25.6640625" style="271" customWidth="1"/>
    <col min="7" max="7" width="22" style="271" customWidth="1"/>
    <col min="8" max="16384" width="11.5" style="271"/>
  </cols>
  <sheetData>
    <row r="1" spans="2:7" s="258" customFormat="1" ht="51.75" customHeight="1" x14ac:dyDescent="0.2">
      <c r="B1" s="860" t="str">
        <f>'DATOS GENERALES'!B1</f>
        <v>SOLICITUD DE SUBVENCIÓN PARA LAS INTERVENCIONES DE INTERCAMBIO DE CONOCIMIENTOS Y ACTIVIDADES DE FORMACIÓN E INFORMACIÓN EN EL MARCO DEL PLAN ESTRATÉGICO DE LA POLITICA AGRARIA COMÚN 2023-2027
(CONVOCATORIA 2026)</v>
      </c>
      <c r="C1" s="860"/>
      <c r="D1" s="860"/>
      <c r="E1" s="860"/>
      <c r="F1" s="860"/>
      <c r="G1" s="257"/>
    </row>
    <row r="2" spans="2:7" s="258" customFormat="1" ht="41.25" customHeight="1" x14ac:dyDescent="0.2">
      <c r="B2" s="482" t="s">
        <v>362</v>
      </c>
      <c r="C2" s="767" t="s">
        <v>579</v>
      </c>
      <c r="D2" s="767"/>
      <c r="E2" s="767"/>
      <c r="F2" s="767"/>
      <c r="G2" s="257"/>
    </row>
    <row r="3" spans="2:7" s="262" customFormat="1" ht="14" customHeight="1" x14ac:dyDescent="0.2">
      <c r="B3" s="260"/>
      <c r="C3" s="260"/>
      <c r="D3" s="260"/>
      <c r="E3" s="260"/>
      <c r="F3" s="260"/>
      <c r="G3" s="261"/>
    </row>
    <row r="4" spans="2:7" s="262" customFormat="1" ht="21" customHeight="1" x14ac:dyDescent="0.2">
      <c r="B4" s="769" t="s">
        <v>361</v>
      </c>
      <c r="C4" s="770"/>
      <c r="D4" s="771"/>
      <c r="E4" s="826"/>
      <c r="F4" s="826"/>
      <c r="G4" s="261"/>
    </row>
    <row r="5" spans="2:7" s="262" customFormat="1" ht="17.25" customHeight="1" x14ac:dyDescent="0.2">
      <c r="B5" s="769" t="s">
        <v>360</v>
      </c>
      <c r="C5" s="770"/>
      <c r="D5" s="771"/>
      <c r="E5" s="827"/>
      <c r="F5" s="827"/>
      <c r="G5" s="261"/>
    </row>
    <row r="6" spans="2:7" s="262" customFormat="1" ht="16" x14ac:dyDescent="0.2">
      <c r="B6" s="769" t="s">
        <v>359</v>
      </c>
      <c r="C6" s="770"/>
      <c r="D6" s="771"/>
      <c r="E6" s="828" t="str">
        <f>'DATOS GENERALES'!M5</f>
        <v xml:space="preserve">Inicial </v>
      </c>
      <c r="F6" s="828"/>
      <c r="G6" s="261"/>
    </row>
    <row r="7" spans="2:7" s="262" customFormat="1" ht="14" x14ac:dyDescent="0.2">
      <c r="B7" s="261"/>
      <c r="C7" s="261"/>
      <c r="D7" s="261"/>
      <c r="E7" s="261"/>
      <c r="F7" s="261"/>
      <c r="G7" s="261"/>
    </row>
    <row r="8" spans="2:7" s="262" customFormat="1" ht="45" customHeight="1" x14ac:dyDescent="0.2">
      <c r="B8" s="759" t="s">
        <v>519</v>
      </c>
      <c r="C8" s="760"/>
      <c r="D8" s="761">
        <f>'DATOS GENERALES'!F319</f>
        <v>0</v>
      </c>
      <c r="E8" s="761"/>
      <c r="F8" s="761"/>
      <c r="G8" s="261"/>
    </row>
    <row r="9" spans="2:7" s="258" customFormat="1" ht="20" customHeight="1" x14ac:dyDescent="0.2">
      <c r="B9" s="759" t="s">
        <v>376</v>
      </c>
      <c r="C9" s="760"/>
      <c r="D9" s="761">
        <f>'DATOS GENERALES'!E24</f>
        <v>0</v>
      </c>
      <c r="E9" s="761"/>
      <c r="F9" s="761"/>
      <c r="G9" s="257"/>
    </row>
    <row r="10" spans="2:7" s="262" customFormat="1" ht="20" customHeight="1" x14ac:dyDescent="0.2">
      <c r="B10" s="759" t="s">
        <v>711</v>
      </c>
      <c r="C10" s="760"/>
      <c r="D10" s="761">
        <f>'DATOS GENERALES'!E26</f>
        <v>0</v>
      </c>
      <c r="E10" s="761"/>
      <c r="F10" s="761"/>
      <c r="G10" s="261"/>
    </row>
    <row r="11" spans="2:7" s="262" customFormat="1" ht="14" x14ac:dyDescent="0.2">
      <c r="B11" s="263"/>
      <c r="C11" s="263"/>
      <c r="D11" s="263"/>
      <c r="E11" s="263"/>
      <c r="F11" s="263"/>
      <c r="G11" s="261"/>
    </row>
    <row r="12" spans="2:7" s="265" customFormat="1" ht="39.75" customHeight="1" x14ac:dyDescent="0.2">
      <c r="B12" s="861" t="s">
        <v>356</v>
      </c>
      <c r="C12" s="861"/>
      <c r="D12" s="862" t="s">
        <v>355</v>
      </c>
      <c r="E12" s="862"/>
      <c r="F12" s="862"/>
      <c r="G12" s="264"/>
    </row>
    <row r="13" spans="2:7" s="265" customFormat="1" ht="31.5" customHeight="1" x14ac:dyDescent="0.2">
      <c r="B13" s="861"/>
      <c r="C13" s="861"/>
      <c r="D13" s="432" t="s">
        <v>651</v>
      </c>
      <c r="E13" s="432" t="s">
        <v>354</v>
      </c>
      <c r="F13" s="432" t="s">
        <v>353</v>
      </c>
      <c r="G13" s="264"/>
    </row>
    <row r="14" spans="2:7" s="268" customFormat="1" ht="29.25" customHeight="1" x14ac:dyDescent="0.2">
      <c r="B14" s="764" t="s">
        <v>638</v>
      </c>
      <c r="C14" s="765"/>
      <c r="D14" s="277">
        <f>ROUND(SUM(E14:F14),2)</f>
        <v>0</v>
      </c>
      <c r="E14" s="266"/>
      <c r="F14" s="266"/>
      <c r="G14" s="267"/>
    </row>
    <row r="15" spans="2:7" s="268" customFormat="1" ht="29.25" customHeight="1" x14ac:dyDescent="0.2">
      <c r="B15" s="471" t="s">
        <v>741</v>
      </c>
      <c r="C15" s="472"/>
      <c r="D15" s="277">
        <f t="shared" ref="D15:D18" si="0">ROUND(SUM(E15:F15),2)</f>
        <v>0</v>
      </c>
      <c r="E15" s="266"/>
      <c r="F15" s="266"/>
      <c r="G15" s="267"/>
    </row>
    <row r="16" spans="2:7" s="268" customFormat="1" ht="29.25" customHeight="1" x14ac:dyDescent="0.2">
      <c r="B16" s="764" t="s">
        <v>742</v>
      </c>
      <c r="C16" s="765"/>
      <c r="D16" s="277">
        <f t="shared" si="0"/>
        <v>0</v>
      </c>
      <c r="E16" s="266"/>
      <c r="F16" s="266"/>
      <c r="G16" s="267"/>
    </row>
    <row r="17" spans="2:7" s="268" customFormat="1" ht="29.25" customHeight="1" x14ac:dyDescent="0.2">
      <c r="B17" s="764" t="s">
        <v>759</v>
      </c>
      <c r="C17" s="765"/>
      <c r="D17" s="277">
        <f t="shared" si="0"/>
        <v>0</v>
      </c>
      <c r="E17" s="266"/>
      <c r="F17" s="266"/>
      <c r="G17" s="267"/>
    </row>
    <row r="18" spans="2:7" s="268" customFormat="1" ht="29.25" customHeight="1" x14ac:dyDescent="0.2">
      <c r="B18" s="764" t="s">
        <v>758</v>
      </c>
      <c r="C18" s="765"/>
      <c r="D18" s="277">
        <f t="shared" si="0"/>
        <v>0</v>
      </c>
      <c r="E18" s="266"/>
      <c r="F18" s="266"/>
      <c r="G18" s="267"/>
    </row>
    <row r="19" spans="2:7" s="265" customFormat="1" ht="29.25" customHeight="1" x14ac:dyDescent="0.2">
      <c r="B19" s="777" t="s">
        <v>337</v>
      </c>
      <c r="C19" s="777"/>
      <c r="D19" s="404">
        <f>ROUND(SUM(D14:D18),2)</f>
        <v>0</v>
      </c>
      <c r="E19" s="404">
        <f>ROUND(SUM(E14:E18),2)</f>
        <v>0</v>
      </c>
      <c r="F19" s="404">
        <f>ROUND(SUM(F14:F18),2)</f>
        <v>0</v>
      </c>
      <c r="G19" s="264"/>
    </row>
    <row r="20" spans="2:7" s="265" customFormat="1" ht="29.25" customHeight="1" x14ac:dyDescent="0.2">
      <c r="B20" s="762" t="s">
        <v>696</v>
      </c>
      <c r="C20" s="763"/>
      <c r="D20" s="278">
        <f>ROUND(SUM(E20:F20),2)</f>
        <v>0</v>
      </c>
      <c r="E20" s="266"/>
      <c r="F20" s="266"/>
      <c r="G20" s="264"/>
    </row>
    <row r="21" spans="2:7" s="265" customFormat="1" ht="29.25" customHeight="1" x14ac:dyDescent="0.2">
      <c r="B21" s="774" t="s">
        <v>591</v>
      </c>
      <c r="C21" s="774"/>
      <c r="D21" s="278">
        <f t="shared" ref="D21:D26" si="1">ROUND(SUM(E21:F21),2)</f>
        <v>0</v>
      </c>
      <c r="E21" s="266"/>
      <c r="F21" s="266"/>
      <c r="G21" s="264"/>
    </row>
    <row r="22" spans="2:7" s="265" customFormat="1" ht="29.25" customHeight="1" x14ac:dyDescent="0.2">
      <c r="B22" s="774" t="s">
        <v>473</v>
      </c>
      <c r="C22" s="774"/>
      <c r="D22" s="278">
        <f t="shared" si="1"/>
        <v>0</v>
      </c>
      <c r="E22" s="266"/>
      <c r="F22" s="266"/>
      <c r="G22" s="264"/>
    </row>
    <row r="23" spans="2:7" s="265" customFormat="1" ht="29.25" customHeight="1" x14ac:dyDescent="0.2">
      <c r="B23" s="774" t="s">
        <v>593</v>
      </c>
      <c r="C23" s="774"/>
      <c r="D23" s="278">
        <f t="shared" si="1"/>
        <v>0</v>
      </c>
      <c r="E23" s="266"/>
      <c r="F23" s="266"/>
      <c r="G23" s="264"/>
    </row>
    <row r="24" spans="2:7" s="265" customFormat="1" ht="29.25" customHeight="1" x14ac:dyDescent="0.2">
      <c r="B24" s="774" t="s">
        <v>592</v>
      </c>
      <c r="C24" s="774"/>
      <c r="D24" s="278">
        <f t="shared" si="1"/>
        <v>0</v>
      </c>
      <c r="E24" s="266"/>
      <c r="F24" s="266"/>
      <c r="G24" s="264"/>
    </row>
    <row r="25" spans="2:7" s="265" customFormat="1" ht="29.25" customHeight="1" x14ac:dyDescent="0.2">
      <c r="B25" s="774" t="s">
        <v>598</v>
      </c>
      <c r="C25" s="774"/>
      <c r="D25" s="278">
        <f t="shared" si="1"/>
        <v>0</v>
      </c>
      <c r="E25" s="266"/>
      <c r="F25" s="266"/>
      <c r="G25" s="264"/>
    </row>
    <row r="26" spans="2:7" s="265" customFormat="1" ht="29.25" customHeight="1" x14ac:dyDescent="0.2">
      <c r="B26" s="774" t="s">
        <v>594</v>
      </c>
      <c r="C26" s="774"/>
      <c r="D26" s="278">
        <f t="shared" si="1"/>
        <v>0</v>
      </c>
      <c r="E26" s="266"/>
      <c r="F26" s="266"/>
      <c r="G26" s="264"/>
    </row>
    <row r="27" spans="2:7" s="265" customFormat="1" ht="29.25" customHeight="1" x14ac:dyDescent="0.2">
      <c r="B27" s="777" t="s">
        <v>336</v>
      </c>
      <c r="C27" s="777"/>
      <c r="D27" s="404">
        <f>ROUND(SUM(D20:D26),2)</f>
        <v>0</v>
      </c>
      <c r="E27" s="404">
        <f t="shared" ref="E27:F27" si="2">ROUND(SUM(E20:E26),2)</f>
        <v>0</v>
      </c>
      <c r="F27" s="404">
        <f t="shared" si="2"/>
        <v>0</v>
      </c>
      <c r="G27" s="264"/>
    </row>
    <row r="28" spans="2:7" s="265" customFormat="1" ht="29.25" customHeight="1" x14ac:dyDescent="0.2">
      <c r="B28" s="724" t="s">
        <v>335</v>
      </c>
      <c r="C28" s="725"/>
      <c r="D28" s="404">
        <f>ROUND(SUM(D19,D27),2)</f>
        <v>0</v>
      </c>
      <c r="E28" s="404">
        <f t="shared" ref="E28:F28" si="3">ROUND(SUM(E19,E27),2)</f>
        <v>0</v>
      </c>
      <c r="F28" s="404">
        <f t="shared" si="3"/>
        <v>0</v>
      </c>
      <c r="G28" s="264"/>
    </row>
    <row r="29" spans="2:7" s="265" customFormat="1" ht="29.25" customHeight="1" x14ac:dyDescent="0.2">
      <c r="B29" s="724" t="s">
        <v>334</v>
      </c>
      <c r="C29" s="725"/>
      <c r="D29" s="404">
        <f>ROUND((0.15*D19),2)</f>
        <v>0</v>
      </c>
      <c r="E29" s="404">
        <f t="shared" ref="E29:F29" si="4">ROUND((0.15*E19),2)</f>
        <v>0</v>
      </c>
      <c r="F29" s="404">
        <f t="shared" si="4"/>
        <v>0</v>
      </c>
      <c r="G29" s="264"/>
    </row>
    <row r="30" spans="2:7" s="265" customFormat="1" ht="29.25" customHeight="1" x14ac:dyDescent="0.2">
      <c r="B30" s="728" t="s">
        <v>332</v>
      </c>
      <c r="C30" s="729"/>
      <c r="D30" s="405">
        <f>ROUND(SUM(D28:D29),2)</f>
        <v>0</v>
      </c>
      <c r="E30" s="405">
        <f t="shared" ref="E30:F30" si="5">ROUND(SUM(E28:E29),2)</f>
        <v>0</v>
      </c>
      <c r="F30" s="405">
        <f t="shared" si="5"/>
        <v>0</v>
      </c>
      <c r="G30" s="264"/>
    </row>
    <row r="31" spans="2:7" s="265" customFormat="1" ht="29.25" customHeight="1" x14ac:dyDescent="0.2">
      <c r="B31" s="724" t="s">
        <v>512</v>
      </c>
      <c r="C31" s="725"/>
      <c r="D31" s="404">
        <f>ROUND(SUM(E31:F31),2)</f>
        <v>0</v>
      </c>
      <c r="E31" s="266"/>
      <c r="F31" s="266"/>
      <c r="G31" s="264"/>
    </row>
    <row r="32" spans="2:7" s="265" customFormat="1" ht="29.25" customHeight="1" x14ac:dyDescent="0.2">
      <c r="B32" s="728" t="s">
        <v>333</v>
      </c>
      <c r="C32" s="729"/>
      <c r="D32" s="405">
        <f>ROUND(SUM(D30:D31),2)</f>
        <v>0</v>
      </c>
      <c r="E32" s="405">
        <f t="shared" ref="E32:F32" si="6">ROUND(SUM(E30:E31),2)</f>
        <v>0</v>
      </c>
      <c r="F32" s="405">
        <f t="shared" si="6"/>
        <v>0</v>
      </c>
      <c r="G32" s="264"/>
    </row>
    <row r="33" spans="2:7" s="265" customFormat="1" ht="29.25" customHeight="1" x14ac:dyDescent="0.2">
      <c r="B33" s="863" t="s">
        <v>331</v>
      </c>
      <c r="C33" s="863"/>
      <c r="D33" s="406">
        <f>ROUND(SUM(E33:F33),2)</f>
        <v>0</v>
      </c>
      <c r="E33" s="266"/>
      <c r="F33" s="266"/>
      <c r="G33" s="264"/>
    </row>
    <row r="34" spans="2:7" s="265" customFormat="1" ht="29.25" customHeight="1" x14ac:dyDescent="0.2">
      <c r="B34" s="864" t="s">
        <v>596</v>
      </c>
      <c r="C34" s="864"/>
      <c r="D34" s="864"/>
      <c r="E34" s="407">
        <f>ROUND((IFERROR($E$32/$D$32,0)),2)</f>
        <v>0</v>
      </c>
      <c r="F34" s="407">
        <f>ROUND((IFERROR($F$32/$D$32,0)),2)</f>
        <v>0</v>
      </c>
      <c r="G34" s="264"/>
    </row>
    <row r="35" spans="2:7" s="265" customFormat="1" ht="43.5" customHeight="1" x14ac:dyDescent="0.2">
      <c r="B35" s="835" t="s">
        <v>700</v>
      </c>
      <c r="C35" s="835"/>
      <c r="D35" s="835"/>
      <c r="E35" s="835"/>
      <c r="F35" s="835"/>
      <c r="G35" s="264"/>
    </row>
    <row r="36" spans="2:7" s="265" customFormat="1" ht="12" customHeight="1" x14ac:dyDescent="0.2">
      <c r="B36" s="269"/>
      <c r="C36" s="269"/>
      <c r="D36" s="269"/>
      <c r="E36" s="269"/>
      <c r="F36" s="269"/>
      <c r="G36" s="264"/>
    </row>
    <row r="37" spans="2:7" s="265" customFormat="1" ht="29.25" customHeight="1" x14ac:dyDescent="0.2">
      <c r="B37" s="775" t="s">
        <v>330</v>
      </c>
      <c r="C37" s="776"/>
      <c r="D37" s="776"/>
      <c r="E37" s="776"/>
      <c r="F37" s="776"/>
      <c r="G37" s="813"/>
    </row>
    <row r="38" spans="2:7" s="265" customFormat="1" ht="29.25" customHeight="1" x14ac:dyDescent="0.2">
      <c r="B38" s="865" t="s">
        <v>329</v>
      </c>
      <c r="C38" s="866"/>
      <c r="D38" s="473" t="s">
        <v>328</v>
      </c>
      <c r="E38" s="473" t="s">
        <v>327</v>
      </c>
      <c r="F38" s="483" t="s">
        <v>642</v>
      </c>
      <c r="G38" s="483" t="s">
        <v>438</v>
      </c>
    </row>
    <row r="39" spans="2:7" s="265" customFormat="1" ht="29.25" customHeight="1" x14ac:dyDescent="0.2">
      <c r="B39" s="724" t="s">
        <v>471</v>
      </c>
      <c r="C39" s="867"/>
      <c r="D39" s="790" t="s">
        <v>502</v>
      </c>
      <c r="E39" s="791" t="s">
        <v>319</v>
      </c>
      <c r="F39" s="409" t="s">
        <v>472</v>
      </c>
      <c r="G39" s="279">
        <f>$D14</f>
        <v>0</v>
      </c>
    </row>
    <row r="40" spans="2:7" s="265" customFormat="1" ht="29.25" customHeight="1" x14ac:dyDescent="0.2">
      <c r="B40" s="724" t="s">
        <v>743</v>
      </c>
      <c r="C40" s="867"/>
      <c r="D40" s="790" t="s">
        <v>502</v>
      </c>
      <c r="E40" s="791" t="s">
        <v>319</v>
      </c>
      <c r="F40" s="409" t="s">
        <v>472</v>
      </c>
      <c r="G40" s="279">
        <f>$D15</f>
        <v>0</v>
      </c>
    </row>
    <row r="41" spans="2:7" s="265" customFormat="1" ht="29.25" customHeight="1" x14ac:dyDescent="0.2">
      <c r="B41" s="724" t="s">
        <v>521</v>
      </c>
      <c r="C41" s="725"/>
      <c r="D41" s="790" t="s">
        <v>640</v>
      </c>
      <c r="E41" s="791" t="s">
        <v>319</v>
      </c>
      <c r="F41" s="410">
        <f>ROUND((0.2*$D28),2)</f>
        <v>0</v>
      </c>
      <c r="G41" s="278">
        <f>$D18</f>
        <v>0</v>
      </c>
    </row>
    <row r="42" spans="2:7" s="265" customFormat="1" ht="29.25" customHeight="1" x14ac:dyDescent="0.2">
      <c r="B42" s="724" t="s">
        <v>736</v>
      </c>
      <c r="C42" s="725"/>
      <c r="D42" s="790" t="s">
        <v>737</v>
      </c>
      <c r="E42" s="791" t="s">
        <v>319</v>
      </c>
      <c r="F42" s="410">
        <f>ROUND((0.4*D28),2)</f>
        <v>0</v>
      </c>
      <c r="G42" s="278">
        <f>D20</f>
        <v>0</v>
      </c>
    </row>
    <row r="43" spans="2:7" s="265" customFormat="1" ht="29.25" customHeight="1" x14ac:dyDescent="0.2">
      <c r="B43" s="724" t="s">
        <v>1005</v>
      </c>
      <c r="C43" s="725"/>
      <c r="D43" s="484" t="s">
        <v>463</v>
      </c>
      <c r="E43" s="270"/>
      <c r="F43" s="410">
        <f>ROUND((40*$E43),2)</f>
        <v>0</v>
      </c>
      <c r="G43" s="278">
        <f>$D22</f>
        <v>0</v>
      </c>
    </row>
    <row r="44" spans="2:7" s="265" customFormat="1" ht="29.25" customHeight="1" x14ac:dyDescent="0.2">
      <c r="B44" s="724" t="s">
        <v>323</v>
      </c>
      <c r="C44" s="725"/>
      <c r="D44" s="790" t="s">
        <v>745</v>
      </c>
      <c r="E44" s="791" t="s">
        <v>319</v>
      </c>
      <c r="F44" s="410">
        <v>1000</v>
      </c>
      <c r="G44" s="278">
        <f>$D23</f>
        <v>0</v>
      </c>
    </row>
    <row r="45" spans="2:7" s="265" customFormat="1" ht="29.25" customHeight="1" x14ac:dyDescent="0.2">
      <c r="B45" s="805" t="s">
        <v>644</v>
      </c>
      <c r="C45" s="806"/>
      <c r="D45" s="790" t="s">
        <v>645</v>
      </c>
      <c r="E45" s="807"/>
      <c r="F45" s="410">
        <f>ROUND((0.01*D30),2)</f>
        <v>0</v>
      </c>
      <c r="G45" s="277">
        <f>$D24</f>
        <v>0</v>
      </c>
    </row>
    <row r="46" spans="2:7" s="265" customFormat="1" ht="33" customHeight="1" x14ac:dyDescent="0.2">
      <c r="B46" s="724" t="s">
        <v>322</v>
      </c>
      <c r="C46" s="725"/>
      <c r="D46" s="790" t="s">
        <v>643</v>
      </c>
      <c r="E46" s="791" t="s">
        <v>319</v>
      </c>
      <c r="F46" s="410">
        <f>ROUND(0.15*D19,2)</f>
        <v>0</v>
      </c>
      <c r="G46" s="277">
        <f>$D29</f>
        <v>0</v>
      </c>
    </row>
    <row r="47" spans="2:7" ht="29.25" customHeight="1" x14ac:dyDescent="0.2">
      <c r="B47" s="868" t="s">
        <v>321</v>
      </c>
      <c r="C47" s="869"/>
      <c r="D47" s="869"/>
      <c r="E47" s="869"/>
      <c r="F47" s="869"/>
      <c r="G47" s="870"/>
    </row>
    <row r="48" spans="2:7" ht="29.25" customHeight="1" x14ac:dyDescent="0.2">
      <c r="B48" s="724" t="s">
        <v>320</v>
      </c>
      <c r="C48" s="725"/>
      <c r="D48" s="803" t="s">
        <v>755</v>
      </c>
      <c r="E48" s="804" t="s">
        <v>319</v>
      </c>
      <c r="F48" s="411">
        <v>500000</v>
      </c>
      <c r="G48" s="280">
        <f>$D$30</f>
        <v>0</v>
      </c>
    </row>
    <row r="49" spans="2:21" ht="29.25" customHeight="1" x14ac:dyDescent="0.2">
      <c r="B49" s="724" t="s">
        <v>523</v>
      </c>
      <c r="C49" s="725"/>
      <c r="D49" s="790" t="s">
        <v>757</v>
      </c>
      <c r="E49" s="791"/>
      <c r="F49" s="412">
        <f>ROUND((0.6*$D32),2)</f>
        <v>0</v>
      </c>
      <c r="G49" s="278">
        <f>$D$33</f>
        <v>0</v>
      </c>
    </row>
    <row r="50" spans="2:21" ht="12" customHeight="1" x14ac:dyDescent="0.2">
      <c r="B50" s="272"/>
      <c r="C50" s="272"/>
      <c r="D50" s="272"/>
      <c r="E50" s="272"/>
      <c r="F50" s="272"/>
      <c r="G50" s="272"/>
    </row>
    <row r="51" spans="2:21" ht="25.25" customHeight="1" x14ac:dyDescent="0.2">
      <c r="B51" s="792" t="s">
        <v>698</v>
      </c>
      <c r="C51" s="793"/>
      <c r="D51" s="794"/>
      <c r="E51" s="272"/>
      <c r="F51" s="272"/>
      <c r="G51" s="272"/>
    </row>
    <row r="52" spans="2:21" ht="33.75" customHeight="1" x14ac:dyDescent="0.2">
      <c r="B52" s="434" t="s">
        <v>317</v>
      </c>
      <c r="C52" s="795" t="s">
        <v>437</v>
      </c>
      <c r="D52" s="796"/>
      <c r="E52" s="272"/>
      <c r="F52" s="272"/>
      <c r="G52" s="272"/>
    </row>
    <row r="53" spans="2:21" ht="25.25" customHeight="1" x14ac:dyDescent="0.2">
      <c r="B53" s="801" t="s">
        <v>316</v>
      </c>
      <c r="C53" s="370" t="s">
        <v>315</v>
      </c>
      <c r="D53" s="370" t="s">
        <v>314</v>
      </c>
      <c r="E53" s="272"/>
      <c r="F53" s="272"/>
      <c r="G53" s="272"/>
    </row>
    <row r="54" spans="2:21" ht="25.25" customHeight="1" x14ac:dyDescent="0.2">
      <c r="B54" s="802"/>
      <c r="C54" s="370" t="s">
        <v>313</v>
      </c>
      <c r="D54" s="370" t="s">
        <v>312</v>
      </c>
      <c r="E54" s="272"/>
      <c r="F54" s="272"/>
      <c r="G54" s="272"/>
    </row>
    <row r="55" spans="2:21" ht="25.25" customHeight="1" x14ac:dyDescent="0.2">
      <c r="B55" s="435" t="s">
        <v>311</v>
      </c>
      <c r="C55" s="797" t="s">
        <v>310</v>
      </c>
      <c r="D55" s="797"/>
      <c r="E55" s="272"/>
      <c r="F55" s="272"/>
      <c r="G55" s="272"/>
    </row>
    <row r="56" spans="2:21" ht="12" customHeight="1" x14ac:dyDescent="0.2">
      <c r="B56" s="485"/>
      <c r="C56" s="486"/>
      <c r="D56" s="486"/>
      <c r="E56" s="272"/>
      <c r="F56" s="272"/>
      <c r="G56" s="272"/>
    </row>
    <row r="57" spans="2:21" s="274" customFormat="1" ht="40" customHeight="1" x14ac:dyDescent="0.2">
      <c r="B57" s="371" t="s">
        <v>611</v>
      </c>
      <c r="C57" s="829" t="s">
        <v>612</v>
      </c>
      <c r="D57" s="829"/>
      <c r="E57" s="829" t="s">
        <v>613</v>
      </c>
      <c r="F57" s="829"/>
      <c r="G57" s="14"/>
      <c r="H57" s="298"/>
      <c r="I57" s="298"/>
      <c r="O57" s="275"/>
      <c r="Q57" s="226"/>
      <c r="R57" s="226"/>
      <c r="S57" s="226"/>
      <c r="T57" s="226"/>
      <c r="U57" s="226"/>
    </row>
    <row r="58" spans="2:21" s="274" customFormat="1" ht="40" customHeight="1" x14ac:dyDescent="0.2">
      <c r="B58" s="372" t="s">
        <v>614</v>
      </c>
      <c r="C58" s="859" t="s">
        <v>615</v>
      </c>
      <c r="D58" s="859"/>
      <c r="E58" s="859" t="s">
        <v>616</v>
      </c>
      <c r="F58" s="859"/>
      <c r="G58" s="14"/>
      <c r="H58" s="298"/>
      <c r="I58" s="298"/>
      <c r="O58" s="275"/>
      <c r="Q58" s="227"/>
      <c r="R58" s="227"/>
      <c r="S58" s="227"/>
      <c r="T58" s="227"/>
      <c r="U58" s="227"/>
    </row>
    <row r="59" spans="2:21" s="274" customFormat="1" ht="40" customHeight="1" x14ac:dyDescent="0.2">
      <c r="B59" s="371" t="s">
        <v>617</v>
      </c>
      <c r="C59" s="859" t="s">
        <v>618</v>
      </c>
      <c r="D59" s="859"/>
      <c r="E59" s="859" t="s">
        <v>619</v>
      </c>
      <c r="F59" s="859"/>
      <c r="G59" s="14"/>
      <c r="H59" s="298"/>
      <c r="I59" s="298"/>
      <c r="O59" s="275"/>
      <c r="Q59" s="227"/>
      <c r="R59" s="227"/>
      <c r="S59" s="227"/>
      <c r="T59" s="227"/>
      <c r="U59" s="227"/>
    </row>
    <row r="60" spans="2:21" s="274" customFormat="1" ht="50" customHeight="1" x14ac:dyDescent="0.2">
      <c r="B60" s="371" t="s">
        <v>620</v>
      </c>
      <c r="C60" s="859" t="s">
        <v>621</v>
      </c>
      <c r="D60" s="859"/>
      <c r="E60" s="859" t="s">
        <v>622</v>
      </c>
      <c r="F60" s="859"/>
      <c r="G60" s="14"/>
      <c r="H60" s="298"/>
      <c r="I60" s="298"/>
      <c r="O60" s="275"/>
      <c r="Q60" s="227"/>
      <c r="R60" s="227"/>
      <c r="S60" s="227"/>
      <c r="T60" s="227"/>
      <c r="U60" s="227"/>
    </row>
    <row r="61" spans="2:21" s="274" customFormat="1" ht="45.75" customHeight="1" x14ac:dyDescent="0.2">
      <c r="B61" s="371" t="s">
        <v>623</v>
      </c>
      <c r="C61" s="859" t="s">
        <v>624</v>
      </c>
      <c r="D61" s="859"/>
      <c r="E61" s="859" t="s">
        <v>625</v>
      </c>
      <c r="F61" s="859"/>
      <c r="G61" s="14"/>
      <c r="H61" s="298"/>
      <c r="I61" s="298"/>
      <c r="O61" s="275"/>
      <c r="Q61" s="227"/>
      <c r="R61" s="227"/>
      <c r="S61" s="227"/>
      <c r="T61" s="227"/>
      <c r="U61" s="227"/>
    </row>
    <row r="62" spans="2:21" s="274" customFormat="1" ht="67.5" customHeight="1" x14ac:dyDescent="0.2">
      <c r="B62" s="371" t="s">
        <v>626</v>
      </c>
      <c r="C62" s="859" t="s">
        <v>627</v>
      </c>
      <c r="D62" s="859"/>
      <c r="E62" s="859" t="s">
        <v>628</v>
      </c>
      <c r="F62" s="859"/>
      <c r="G62" s="14"/>
      <c r="H62" s="298"/>
      <c r="I62" s="298"/>
      <c r="O62" s="275"/>
      <c r="Q62" s="227"/>
      <c r="R62" s="227"/>
      <c r="S62" s="227"/>
      <c r="T62" s="227"/>
      <c r="U62" s="227"/>
    </row>
    <row r="63" spans="2:21" s="274" customFormat="1" ht="12" customHeight="1" x14ac:dyDescent="0.2">
      <c r="B63" s="228"/>
      <c r="C63" s="228"/>
      <c r="D63" s="229"/>
      <c r="E63" s="229"/>
      <c r="F63" s="229"/>
      <c r="G63" s="230"/>
      <c r="H63" s="227"/>
      <c r="I63" s="227"/>
      <c r="J63" s="227"/>
      <c r="K63" s="227"/>
      <c r="L63" s="227"/>
      <c r="M63" s="227"/>
      <c r="N63" s="227"/>
      <c r="O63" s="227"/>
      <c r="P63" s="227"/>
      <c r="Q63" s="227"/>
      <c r="R63" s="227"/>
      <c r="S63" s="227"/>
      <c r="T63" s="227"/>
      <c r="U63" s="227"/>
    </row>
    <row r="64" spans="2:21" s="274" customFormat="1" ht="25.25" customHeight="1" x14ac:dyDescent="0.2">
      <c r="B64" s="834" t="s">
        <v>699</v>
      </c>
      <c r="C64" s="834"/>
      <c r="D64" s="834"/>
      <c r="E64" s="834"/>
      <c r="F64" s="834"/>
      <c r="G64" s="230"/>
      <c r="H64" s="227"/>
      <c r="I64" s="227"/>
      <c r="J64" s="227"/>
      <c r="K64" s="227"/>
      <c r="L64" s="227"/>
      <c r="M64" s="227"/>
      <c r="N64" s="227"/>
      <c r="O64" s="227"/>
      <c r="P64" s="227"/>
      <c r="Q64" s="227"/>
      <c r="R64" s="227"/>
      <c r="S64" s="227"/>
      <c r="T64" s="227"/>
      <c r="U64" s="227"/>
    </row>
    <row r="65" spans="2:21" s="274" customFormat="1" ht="42.75" customHeight="1" x14ac:dyDescent="0.2">
      <c r="B65" s="371" t="s">
        <v>611</v>
      </c>
      <c r="C65" s="829" t="s">
        <v>629</v>
      </c>
      <c r="D65" s="829"/>
      <c r="E65" s="829" t="s">
        <v>630</v>
      </c>
      <c r="F65" s="829"/>
      <c r="G65" s="230"/>
      <c r="H65" s="227"/>
      <c r="I65" s="227"/>
      <c r="J65" s="227"/>
      <c r="K65" s="227"/>
      <c r="L65" s="227"/>
      <c r="M65" s="227"/>
      <c r="N65" s="227"/>
      <c r="O65" s="227"/>
      <c r="P65" s="227"/>
      <c r="Q65" s="227"/>
      <c r="R65" s="227"/>
      <c r="S65" s="227"/>
      <c r="T65" s="227"/>
      <c r="U65" s="227"/>
    </row>
    <row r="66" spans="2:21" s="274" customFormat="1" ht="25.25" customHeight="1" x14ac:dyDescent="0.2">
      <c r="B66" s="371" t="s">
        <v>631</v>
      </c>
      <c r="C66" s="858">
        <v>27.98</v>
      </c>
      <c r="D66" s="858"/>
      <c r="E66" s="858">
        <v>22.21</v>
      </c>
      <c r="F66" s="858"/>
      <c r="G66" s="276"/>
      <c r="I66" s="298"/>
      <c r="O66" s="275"/>
    </row>
    <row r="67" spans="2:21" s="274" customFormat="1" ht="25.25" customHeight="1" x14ac:dyDescent="0.2">
      <c r="B67" s="371" t="s">
        <v>632</v>
      </c>
      <c r="C67" s="858">
        <v>19.62</v>
      </c>
      <c r="D67" s="858"/>
      <c r="E67" s="858">
        <v>14.77</v>
      </c>
      <c r="F67" s="858"/>
      <c r="G67" s="276"/>
      <c r="I67" s="298"/>
      <c r="O67" s="275"/>
    </row>
    <row r="68" spans="2:21" s="274" customFormat="1" ht="25.25" customHeight="1" x14ac:dyDescent="0.2">
      <c r="B68" s="371" t="s">
        <v>633</v>
      </c>
      <c r="C68" s="858">
        <v>16</v>
      </c>
      <c r="D68" s="858"/>
      <c r="E68" s="858">
        <v>12.6</v>
      </c>
      <c r="F68" s="858"/>
      <c r="G68" s="276"/>
      <c r="H68" s="231"/>
      <c r="I68" s="298"/>
      <c r="O68" s="275"/>
    </row>
    <row r="69" spans="2:21" s="274" customFormat="1" ht="25.25" customHeight="1" x14ac:dyDescent="0.2">
      <c r="B69" s="371" t="s">
        <v>634</v>
      </c>
      <c r="C69" s="858">
        <v>15.73</v>
      </c>
      <c r="D69" s="858"/>
      <c r="E69" s="858">
        <v>12.06</v>
      </c>
      <c r="F69" s="858"/>
      <c r="G69" s="276"/>
      <c r="H69" s="231"/>
      <c r="I69" s="298"/>
      <c r="O69" s="275"/>
    </row>
    <row r="70" spans="2:21" s="274" customFormat="1" ht="25.25" customHeight="1" x14ac:dyDescent="0.2">
      <c r="B70" s="371" t="s">
        <v>635</v>
      </c>
      <c r="C70" s="858">
        <v>12.47</v>
      </c>
      <c r="D70" s="858"/>
      <c r="E70" s="858">
        <v>9.51</v>
      </c>
      <c r="F70" s="858"/>
      <c r="G70" s="276"/>
      <c r="H70" s="231"/>
      <c r="I70" s="298"/>
      <c r="O70" s="275"/>
    </row>
    <row r="71" spans="2:21" s="274" customFormat="1" ht="25.25" customHeight="1" x14ac:dyDescent="0.2">
      <c r="B71" s="831" t="s">
        <v>636</v>
      </c>
      <c r="C71" s="831"/>
      <c r="D71" s="831"/>
      <c r="E71" s="831"/>
      <c r="F71" s="831"/>
      <c r="G71" s="276"/>
      <c r="H71" s="231"/>
      <c r="I71" s="298"/>
      <c r="J71" s="298"/>
      <c r="O71" s="275"/>
    </row>
    <row r="72" spans="2:21" s="274" customFormat="1" ht="38.25" customHeight="1" x14ac:dyDescent="0.2">
      <c r="B72" s="832" t="s">
        <v>637</v>
      </c>
      <c r="C72" s="832"/>
      <c r="D72" s="832"/>
      <c r="E72" s="832"/>
      <c r="F72" s="832"/>
      <c r="G72" s="14"/>
      <c r="H72" s="231"/>
      <c r="I72" s="298"/>
      <c r="J72" s="298"/>
      <c r="O72" s="275"/>
    </row>
    <row r="73" spans="2:21" ht="25.25" customHeight="1" x14ac:dyDescent="0.2">
      <c r="B73" s="487"/>
      <c r="C73" s="487"/>
      <c r="D73" s="487"/>
      <c r="E73" s="487"/>
      <c r="F73" s="487"/>
    </row>
    <row r="74" spans="2:21" ht="25.25" customHeight="1" x14ac:dyDescent="0.2"/>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hidden="1" customHeight="1" x14ac:dyDescent="0.2"/>
    <row r="169" ht="25.25" hidden="1"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customHeight="1" x14ac:dyDescent="0.2"/>
    <row r="176" ht="25.25" customHeight="1" x14ac:dyDescent="0.2"/>
    <row r="177" ht="25.25" customHeight="1" x14ac:dyDescent="0.2"/>
    <row r="178" ht="25.25" customHeight="1" x14ac:dyDescent="0.2"/>
    <row r="179" ht="25.25" customHeight="1" x14ac:dyDescent="0.2"/>
    <row r="180" ht="25.25" customHeight="1" x14ac:dyDescent="0.2"/>
    <row r="181" ht="25.25" hidden="1" customHeight="1" x14ac:dyDescent="0.2"/>
    <row r="182" ht="25.25" hidden="1" customHeight="1" x14ac:dyDescent="0.2"/>
    <row r="183" ht="25.25" hidden="1" customHeight="1" x14ac:dyDescent="0.2"/>
    <row r="184" ht="25.25" hidden="1"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hidden="1" customHeight="1" x14ac:dyDescent="0.2"/>
    <row r="230" ht="25.25" hidden="1"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customHeight="1" x14ac:dyDescent="0.2"/>
    <row r="237" ht="25.25" customHeight="1" x14ac:dyDescent="0.2"/>
    <row r="238" ht="25.25" customHeight="1" x14ac:dyDescent="0.2"/>
    <row r="239" ht="25.25" customHeight="1" x14ac:dyDescent="0.2"/>
    <row r="240" ht="25.25" customHeight="1" x14ac:dyDescent="0.2"/>
    <row r="241" ht="25.25" customHeight="1" x14ac:dyDescent="0.2"/>
    <row r="242" ht="25.25" hidden="1" customHeight="1" x14ac:dyDescent="0.2"/>
    <row r="243" ht="25.25" hidden="1" customHeight="1" x14ac:dyDescent="0.2"/>
    <row r="244" ht="25.25" hidden="1" customHeight="1" x14ac:dyDescent="0.2"/>
    <row r="245" ht="25.25" hidden="1"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hidden="1" customHeight="1" x14ac:dyDescent="0.2"/>
    <row r="291" ht="25.25" hidden="1"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customHeight="1" x14ac:dyDescent="0.2"/>
    <row r="298" ht="25.25" customHeight="1" x14ac:dyDescent="0.2"/>
    <row r="299" ht="25.25" customHeight="1" x14ac:dyDescent="0.2"/>
    <row r="300" ht="25.25" customHeight="1" x14ac:dyDescent="0.2"/>
    <row r="301" ht="25.25" customHeight="1" x14ac:dyDescent="0.2"/>
    <row r="302" ht="25.25" customHeight="1" x14ac:dyDescent="0.2"/>
    <row r="303" ht="25.25" hidden="1" customHeight="1" x14ac:dyDescent="0.2"/>
    <row r="304" ht="25.25" hidden="1" customHeight="1" x14ac:dyDescent="0.2"/>
    <row r="305" ht="25.25" hidden="1" customHeight="1" x14ac:dyDescent="0.2"/>
    <row r="306" ht="25.25" hidden="1"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hidden="1" customHeight="1" x14ac:dyDescent="0.2"/>
    <row r="352" ht="25.25" hidden="1"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customHeight="1" x14ac:dyDescent="0.2"/>
    <row r="359" ht="25.25" customHeight="1" x14ac:dyDescent="0.2"/>
    <row r="360" ht="25.25" customHeight="1" x14ac:dyDescent="0.2"/>
    <row r="361" ht="25.25" customHeight="1" x14ac:dyDescent="0.2"/>
    <row r="362" ht="25.25" customHeight="1" x14ac:dyDescent="0.2"/>
    <row r="363" ht="25.25" customHeight="1" x14ac:dyDescent="0.2"/>
    <row r="364" ht="25.25" hidden="1" customHeight="1" x14ac:dyDescent="0.2"/>
    <row r="365" ht="25.25" hidden="1" customHeight="1" x14ac:dyDescent="0.2"/>
    <row r="366" ht="25.25" hidden="1" customHeight="1" x14ac:dyDescent="0.2"/>
    <row r="367" ht="25.25" hidden="1"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hidden="1" customHeight="1" x14ac:dyDescent="0.2"/>
    <row r="413" ht="25.25" hidden="1"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customHeight="1" x14ac:dyDescent="0.2"/>
    <row r="420" ht="25.25" customHeight="1" x14ac:dyDescent="0.2"/>
    <row r="421" ht="25.25" customHeight="1" x14ac:dyDescent="0.2"/>
    <row r="422" ht="25.25" customHeight="1" x14ac:dyDescent="0.2"/>
    <row r="423" ht="25.25" customHeight="1" x14ac:dyDescent="0.2"/>
    <row r="424" ht="25.25" customHeight="1" x14ac:dyDescent="0.2"/>
    <row r="425" ht="25.25" hidden="1" customHeight="1" x14ac:dyDescent="0.2"/>
    <row r="426" ht="25.25" hidden="1" customHeight="1" x14ac:dyDescent="0.2"/>
    <row r="427" ht="25.25" hidden="1" customHeight="1" x14ac:dyDescent="0.2"/>
    <row r="428" ht="25.25" hidden="1"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hidden="1" customHeight="1" x14ac:dyDescent="0.2"/>
    <row r="474" ht="25.25" hidden="1"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customHeight="1" x14ac:dyDescent="0.2"/>
    <row r="481" ht="25.25" customHeight="1" x14ac:dyDescent="0.2"/>
    <row r="482" ht="25.25" customHeight="1" x14ac:dyDescent="0.2"/>
    <row r="483" ht="25.25" customHeight="1" x14ac:dyDescent="0.2"/>
    <row r="484" ht="25.25" customHeight="1" x14ac:dyDescent="0.2"/>
    <row r="485" ht="25.25" customHeight="1" x14ac:dyDescent="0.2"/>
    <row r="486" ht="25.25" hidden="1" customHeight="1" x14ac:dyDescent="0.2"/>
    <row r="487" ht="25.25" hidden="1" customHeight="1" x14ac:dyDescent="0.2"/>
    <row r="488" ht="25.25" hidden="1" customHeight="1" x14ac:dyDescent="0.2"/>
    <row r="489" ht="25.25" hidden="1"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hidden="1" customHeight="1" x14ac:dyDescent="0.2"/>
    <row r="535" ht="25.25" hidden="1"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customHeight="1" x14ac:dyDescent="0.2"/>
    <row r="542" ht="25.25" customHeight="1" x14ac:dyDescent="0.2"/>
    <row r="543" ht="25.25" customHeight="1" x14ac:dyDescent="0.2"/>
    <row r="544" ht="25.25" customHeight="1" x14ac:dyDescent="0.2"/>
    <row r="545" ht="25.25" customHeight="1" x14ac:dyDescent="0.2"/>
    <row r="546" ht="25.25" customHeight="1" x14ac:dyDescent="0.2"/>
    <row r="547" ht="25.25" hidden="1" customHeight="1" x14ac:dyDescent="0.2"/>
    <row r="548" ht="25.25" hidden="1" customHeight="1" x14ac:dyDescent="0.2"/>
    <row r="549" ht="25.25" hidden="1" customHeight="1" x14ac:dyDescent="0.2"/>
    <row r="550" ht="25.25" hidden="1"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hidden="1" customHeight="1" x14ac:dyDescent="0.2"/>
    <row r="596" ht="25.25" hidden="1"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customHeight="1" x14ac:dyDescent="0.2"/>
    <row r="603" ht="25.25" customHeight="1" x14ac:dyDescent="0.2"/>
    <row r="604" ht="25.25" customHeight="1" x14ac:dyDescent="0.2"/>
    <row r="605" ht="25.25" customHeight="1" x14ac:dyDescent="0.2"/>
    <row r="606" ht="25.25" customHeight="1" x14ac:dyDescent="0.2"/>
    <row r="607" ht="25.25" customHeight="1" x14ac:dyDescent="0.2"/>
    <row r="608" ht="25.25" hidden="1" customHeight="1" x14ac:dyDescent="0.2"/>
    <row r="609" ht="25.25" hidden="1" customHeight="1" x14ac:dyDescent="0.2"/>
    <row r="610" ht="25.25" hidden="1" customHeight="1" x14ac:dyDescent="0.2"/>
    <row r="611" ht="25.25" hidden="1"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hidden="1" customHeight="1" x14ac:dyDescent="0.2"/>
    <row r="659" ht="25.25" hidden="1"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hidden="1" customHeight="1" x14ac:dyDescent="0.2"/>
    <row r="714" ht="25.25" hidden="1"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hidden="1" customHeight="1" x14ac:dyDescent="0.2"/>
    <row r="769" ht="25.25" hidden="1"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customHeight="1" x14ac:dyDescent="0.2"/>
    <row r="776" ht="25.25" customHeight="1" x14ac:dyDescent="0.2"/>
    <row r="777" ht="25.25" customHeight="1" x14ac:dyDescent="0.2"/>
    <row r="778" ht="25.25" customHeight="1" x14ac:dyDescent="0.2"/>
    <row r="823" hidden="1" x14ac:dyDescent="0.2"/>
    <row r="824" hidden="1" x14ac:dyDescent="0.2"/>
    <row r="825" hidden="1" x14ac:dyDescent="0.2"/>
    <row r="826" hidden="1" x14ac:dyDescent="0.2"/>
    <row r="827" hidden="1" x14ac:dyDescent="0.2"/>
    <row r="828" hidden="1" x14ac:dyDescent="0.2"/>
    <row r="829" hidden="1" x14ac:dyDescent="0.2"/>
    <row r="878" hidden="1" x14ac:dyDescent="0.2"/>
    <row r="879" hidden="1" x14ac:dyDescent="0.2"/>
    <row r="880" hidden="1" x14ac:dyDescent="0.2"/>
    <row r="881" hidden="1" x14ac:dyDescent="0.2"/>
    <row r="882" hidden="1" x14ac:dyDescent="0.2"/>
    <row r="883" hidden="1" x14ac:dyDescent="0.2"/>
    <row r="884" hidden="1" x14ac:dyDescent="0.2"/>
    <row r="933" hidden="1" x14ac:dyDescent="0.2"/>
    <row r="934" hidden="1" x14ac:dyDescent="0.2"/>
    <row r="935" hidden="1" x14ac:dyDescent="0.2"/>
    <row r="936" hidden="1" x14ac:dyDescent="0.2"/>
    <row r="937" hidden="1" x14ac:dyDescent="0.2"/>
    <row r="938" hidden="1" x14ac:dyDescent="0.2"/>
    <row r="939" hidden="1" x14ac:dyDescent="0.2"/>
    <row r="988" hidden="1" x14ac:dyDescent="0.2"/>
    <row r="989" hidden="1" x14ac:dyDescent="0.2"/>
    <row r="990" hidden="1" x14ac:dyDescent="0.2"/>
    <row r="991" hidden="1" x14ac:dyDescent="0.2"/>
    <row r="992" hidden="1" x14ac:dyDescent="0.2"/>
    <row r="993" hidden="1" x14ac:dyDescent="0.2"/>
    <row r="994" hidden="1" x14ac:dyDescent="0.2"/>
    <row r="1043" hidden="1" x14ac:dyDescent="0.2"/>
    <row r="1044" hidden="1" x14ac:dyDescent="0.2"/>
    <row r="1045" hidden="1" x14ac:dyDescent="0.2"/>
    <row r="1046" hidden="1" x14ac:dyDescent="0.2"/>
    <row r="1047" hidden="1" x14ac:dyDescent="0.2"/>
    <row r="1048" hidden="1" x14ac:dyDescent="0.2"/>
    <row r="1049" hidden="1" x14ac:dyDescent="0.2"/>
  </sheetData>
  <sheetProtection algorithmName="SHA-512" hashValue="2roBtQS3snweKp6JGES5MrubYeNR8RwbfRYncNy43vDkr2TH9DN+oiyCunj2ac9scnsi8RFABZP234CbQSxLXQ==" saltValue="VzFQqqubOspIbvMslV7fWw==" spinCount="100000" sheet="1" objects="1" scenarios="1"/>
  <mergeCells count="90">
    <mergeCell ref="C55:D55"/>
    <mergeCell ref="B37:G37"/>
    <mergeCell ref="B47:G47"/>
    <mergeCell ref="B49:C49"/>
    <mergeCell ref="B51:D51"/>
    <mergeCell ref="C52:D52"/>
    <mergeCell ref="B44:C44"/>
    <mergeCell ref="B53:B54"/>
    <mergeCell ref="B39:C39"/>
    <mergeCell ref="D49:E49"/>
    <mergeCell ref="D48:E48"/>
    <mergeCell ref="D45:E45"/>
    <mergeCell ref="B45:C45"/>
    <mergeCell ref="D39:E39"/>
    <mergeCell ref="D41:E41"/>
    <mergeCell ref="D44:E44"/>
    <mergeCell ref="D46:E46"/>
    <mergeCell ref="B41:C41"/>
    <mergeCell ref="B46:C46"/>
    <mergeCell ref="B48:C48"/>
    <mergeCell ref="B38:C38"/>
    <mergeCell ref="B43:C43"/>
    <mergeCell ref="B42:C42"/>
    <mergeCell ref="D42:E42"/>
    <mergeCell ref="B40:C40"/>
    <mergeCell ref="D40:E40"/>
    <mergeCell ref="B29:C29"/>
    <mergeCell ref="B32:C32"/>
    <mergeCell ref="B30:C30"/>
    <mergeCell ref="B33:C33"/>
    <mergeCell ref="B34:D34"/>
    <mergeCell ref="B31:C31"/>
    <mergeCell ref="B28:C28"/>
    <mergeCell ref="B16:C16"/>
    <mergeCell ref="B18:C18"/>
    <mergeCell ref="B19:C19"/>
    <mergeCell ref="B20:C20"/>
    <mergeCell ref="B22:C22"/>
    <mergeCell ref="B24:C24"/>
    <mergeCell ref="B26:C26"/>
    <mergeCell ref="B27:C27"/>
    <mergeCell ref="B21:C21"/>
    <mergeCell ref="B23:C23"/>
    <mergeCell ref="B25:C25"/>
    <mergeCell ref="B17:C17"/>
    <mergeCell ref="B14:C14"/>
    <mergeCell ref="B9:C9"/>
    <mergeCell ref="D9:F9"/>
    <mergeCell ref="B10:C10"/>
    <mergeCell ref="D10:F10"/>
    <mergeCell ref="B12:C13"/>
    <mergeCell ref="D12:F12"/>
    <mergeCell ref="B8:C8"/>
    <mergeCell ref="D8:F8"/>
    <mergeCell ref="B1:F1"/>
    <mergeCell ref="C2:F2"/>
    <mergeCell ref="E4:F4"/>
    <mergeCell ref="B5:D5"/>
    <mergeCell ref="E5:F5"/>
    <mergeCell ref="B6:D6"/>
    <mergeCell ref="E6:F6"/>
    <mergeCell ref="B4:D4"/>
    <mergeCell ref="C57:D57"/>
    <mergeCell ref="E57:F57"/>
    <mergeCell ref="C58:D58"/>
    <mergeCell ref="E58:F58"/>
    <mergeCell ref="C59:D59"/>
    <mergeCell ref="E59:F59"/>
    <mergeCell ref="C60:D60"/>
    <mergeCell ref="E60:F60"/>
    <mergeCell ref="C61:D61"/>
    <mergeCell ref="E61:F61"/>
    <mergeCell ref="C62:D62"/>
    <mergeCell ref="E62:F62"/>
    <mergeCell ref="B35:F35"/>
    <mergeCell ref="C70:D70"/>
    <mergeCell ref="E70:F70"/>
    <mergeCell ref="B72:F72"/>
    <mergeCell ref="B71:F71"/>
    <mergeCell ref="C67:D67"/>
    <mergeCell ref="E67:F67"/>
    <mergeCell ref="C68:D68"/>
    <mergeCell ref="E68:F68"/>
    <mergeCell ref="C69:D69"/>
    <mergeCell ref="E69:F69"/>
    <mergeCell ref="B64:F64"/>
    <mergeCell ref="C65:D65"/>
    <mergeCell ref="E65:F65"/>
    <mergeCell ref="C66:D66"/>
    <mergeCell ref="E66:F66"/>
  </mergeCells>
  <conditionalFormatting sqref="G44">
    <cfRule type="cellIs" dxfId="125" priority="31" operator="greaterThan">
      <formula>1000</formula>
    </cfRule>
    <cfRule type="cellIs" dxfId="124" priority="32" operator="lessThanOrEqual">
      <formula>1000</formula>
    </cfRule>
  </conditionalFormatting>
  <conditionalFormatting sqref="G48">
    <cfRule type="cellIs" dxfId="123" priority="3" operator="equal">
      <formula>0</formula>
    </cfRule>
    <cfRule type="cellIs" dxfId="122" priority="4" operator="lessThan">
      <formula>70000</formula>
    </cfRule>
    <cfRule type="cellIs" dxfId="121" priority="29" operator="greaterThan">
      <formula>500000</formula>
    </cfRule>
    <cfRule type="cellIs" dxfId="120" priority="30" operator="lessThanOrEqual">
      <formula>500000</formula>
    </cfRule>
  </conditionalFormatting>
  <conditionalFormatting sqref="G46">
    <cfRule type="cellIs" dxfId="119" priority="19" operator="notEqual">
      <formula>ROUND(0.15*$D$19,2)</formula>
    </cfRule>
    <cfRule type="cellIs" dxfId="118" priority="20" operator="equal">
      <formula>ROUND(0.15*$D$19,2)</formula>
    </cfRule>
  </conditionalFormatting>
  <conditionalFormatting sqref="G41">
    <cfRule type="cellIs" dxfId="117" priority="17" operator="lessThanOrEqual">
      <formula>ROUND((0.2*$D$28),2)</formula>
    </cfRule>
    <cfRule type="cellIs" dxfId="116" priority="18" operator="greaterThan">
      <formula>ROUND((0.2*$D$28),2)</formula>
    </cfRule>
  </conditionalFormatting>
  <conditionalFormatting sqref="G43">
    <cfRule type="cellIs" dxfId="115" priority="13" operator="lessThanOrEqual">
      <formula>$F$43</formula>
    </cfRule>
    <cfRule type="cellIs" dxfId="114" priority="14" operator="greaterThan">
      <formula>$F$43</formula>
    </cfRule>
  </conditionalFormatting>
  <conditionalFormatting sqref="G49">
    <cfRule type="cellIs" dxfId="113" priority="11" operator="lessThanOrEqual">
      <formula>ROUND(0.6*$D$32,2)</formula>
    </cfRule>
    <cfRule type="cellIs" dxfId="112" priority="12" operator="greaterThan">
      <formula>ROUND(0.6*$D$32,2)</formula>
    </cfRule>
  </conditionalFormatting>
  <conditionalFormatting sqref="G45">
    <cfRule type="cellIs" dxfId="111" priority="5" operator="lessThanOrEqual">
      <formula>ROUND(0.01*$D$30,2)</formula>
    </cfRule>
    <cfRule type="cellIs" dxfId="110" priority="6" operator="greaterThan">
      <formula>ROUND(0.01*$D$30,2)</formula>
    </cfRule>
  </conditionalFormatting>
  <conditionalFormatting sqref="G42">
    <cfRule type="cellIs" dxfId="109" priority="1" operator="lessThanOrEqual">
      <formula>ROUND(0.4*D28,2)</formula>
    </cfRule>
    <cfRule type="cellIs" dxfId="108" priority="2" operator="greaterThan">
      <formula>ROUND(0.4*D28,2)</formula>
    </cfRule>
  </conditionalFormatting>
  <dataValidations count="3">
    <dataValidation allowBlank="1" showInputMessage="1" showErrorMessage="1" prompt="A rellenar por el órgano instructor" sqref="E4:F5" xr:uid="{00000000-0002-0000-0C00-000000000000}"/>
    <dataValidation type="whole" operator="lessThanOrEqual" allowBlank="1" showInputMessage="1" showErrorMessage="1" prompt="Indicar el número total de alumnos de la PA" sqref="E43" xr:uid="{00000000-0002-0000-0C00-000001000000}">
      <formula1>2000</formula1>
    </dataValidation>
    <dataValidation type="decimal" operator="lessThanOrEqual" allowBlank="1" showInputMessage="1" showErrorMessage="1" sqref="E20:F26 E33:F33 E14:F18 E31:F31" xr:uid="{00000000-0002-0000-0C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8">
    <pageSetUpPr fitToPage="1"/>
  </sheetPr>
  <dimension ref="B1:U1058"/>
  <sheetViews>
    <sheetView topLeftCell="A34" zoomScale="80" zoomScaleNormal="80" zoomScalePageLayoutView="75" workbookViewId="0">
      <selection activeCell="B41" sqref="B41:F41"/>
    </sheetView>
  </sheetViews>
  <sheetFormatPr baseColWidth="10" defaultColWidth="11.5" defaultRowHeight="13" x14ac:dyDescent="0.2"/>
  <cols>
    <col min="1" max="1" width="3.1640625" style="566" customWidth="1"/>
    <col min="2" max="2" width="37" style="566" bestFit="1" customWidth="1"/>
    <col min="3" max="3" width="15.83203125" style="566" bestFit="1" customWidth="1"/>
    <col min="4" max="6" width="25.6640625" style="566" customWidth="1"/>
    <col min="7" max="7" width="20.1640625" style="566" bestFit="1" customWidth="1"/>
    <col min="8" max="8" width="19.33203125" style="566" customWidth="1"/>
    <col min="9" max="9" width="20.6640625" style="566" customWidth="1"/>
    <col min="10" max="16384" width="11.5" style="566"/>
  </cols>
  <sheetData>
    <row r="1" spans="2:7" s="535" customFormat="1" ht="77.25" customHeight="1" x14ac:dyDescent="0.2">
      <c r="B1" s="897" t="str">
        <f>'DATOS GENERALES'!B1</f>
        <v>SOLICITUD DE SUBVENCIÓN PARA LAS INTERVENCIONES DE INTERCAMBIO DE CONOCIMIENTOS Y ACTIVIDADES DE FORMACIÓN E INFORMACIÓN EN EL MARCO DEL PLAN ESTRATÉGICO DE LA POLITICA AGRARIA COMÚN 2023-2027
(CONVOCATORIA 2026)</v>
      </c>
      <c r="C1" s="897"/>
      <c r="D1" s="897"/>
      <c r="E1" s="897"/>
      <c r="F1" s="897"/>
      <c r="G1" s="534"/>
    </row>
    <row r="2" spans="2:7" s="535" customFormat="1" ht="30.75" customHeight="1" x14ac:dyDescent="0.2">
      <c r="B2" s="536" t="s">
        <v>367</v>
      </c>
      <c r="C2" s="898" t="s">
        <v>579</v>
      </c>
      <c r="D2" s="898"/>
      <c r="E2" s="898"/>
      <c r="F2" s="898"/>
      <c r="G2" s="534"/>
    </row>
    <row r="3" spans="2:7" s="539" customFormat="1" ht="14" customHeight="1" x14ac:dyDescent="0.2">
      <c r="B3" s="537"/>
      <c r="C3" s="537"/>
      <c r="D3" s="537"/>
      <c r="E3" s="537"/>
      <c r="F3" s="537"/>
      <c r="G3" s="538"/>
    </row>
    <row r="4" spans="2:7" s="539" customFormat="1" ht="21" customHeight="1" x14ac:dyDescent="0.2">
      <c r="B4" s="900" t="s">
        <v>361</v>
      </c>
      <c r="C4" s="901"/>
      <c r="D4" s="902"/>
      <c r="E4" s="899"/>
      <c r="F4" s="899"/>
      <c r="G4" s="538"/>
    </row>
    <row r="5" spans="2:7" s="539" customFormat="1" ht="17.25" customHeight="1" x14ac:dyDescent="0.2">
      <c r="B5" s="900" t="s">
        <v>360</v>
      </c>
      <c r="C5" s="901"/>
      <c r="D5" s="902"/>
      <c r="E5" s="903"/>
      <c r="F5" s="903"/>
      <c r="G5" s="538"/>
    </row>
    <row r="6" spans="2:7" s="539" customFormat="1" ht="16" x14ac:dyDescent="0.2">
      <c r="B6" s="900" t="s">
        <v>359</v>
      </c>
      <c r="C6" s="901"/>
      <c r="D6" s="902"/>
      <c r="E6" s="904" t="str">
        <f>'DATOS GENERALES'!M5</f>
        <v xml:space="preserve">Inicial </v>
      </c>
      <c r="F6" s="904"/>
      <c r="G6" s="538"/>
    </row>
    <row r="7" spans="2:7" s="539" customFormat="1" ht="14" x14ac:dyDescent="0.2">
      <c r="B7" s="538"/>
      <c r="C7" s="538"/>
      <c r="D7" s="538"/>
      <c r="E7" s="538"/>
      <c r="F7" s="538"/>
      <c r="G7" s="538"/>
    </row>
    <row r="8" spans="2:7" s="539" customFormat="1" ht="45" customHeight="1" x14ac:dyDescent="0.2">
      <c r="B8" s="892" t="s">
        <v>241</v>
      </c>
      <c r="C8" s="893"/>
      <c r="D8" s="894" t="str">
        <f>'DATOS GENERALES'!F368</f>
        <v xml:space="preserve">ALMUNIA 4.0 — Recuperación del huerto tradicional gracias a las oportunidades de la digitalización. Saberes locales, datos y bioeconomía circular: un modelo escalable de regeneración rural europea bajo la Nueva Bauhaus. </v>
      </c>
      <c r="E8" s="895"/>
      <c r="F8" s="896"/>
      <c r="G8" s="538"/>
    </row>
    <row r="9" spans="2:7" s="535" customFormat="1" ht="20" customHeight="1" x14ac:dyDescent="0.2">
      <c r="B9" s="892" t="s">
        <v>376</v>
      </c>
      <c r="C9" s="893"/>
      <c r="D9" s="907">
        <f>'DATOS GENERALES'!E24</f>
        <v>0</v>
      </c>
      <c r="E9" s="907"/>
      <c r="F9" s="907"/>
      <c r="G9" s="534"/>
    </row>
    <row r="10" spans="2:7" s="539" customFormat="1" ht="20" customHeight="1" x14ac:dyDescent="0.2">
      <c r="B10" s="892" t="s">
        <v>711</v>
      </c>
      <c r="C10" s="893"/>
      <c r="D10" s="907">
        <f>'DATOS GENERALES'!E26</f>
        <v>0</v>
      </c>
      <c r="E10" s="907"/>
      <c r="F10" s="907"/>
      <c r="G10" s="538"/>
    </row>
    <row r="11" spans="2:7" s="539" customFormat="1" ht="14" x14ac:dyDescent="0.2">
      <c r="B11" s="540"/>
      <c r="C11" s="540"/>
      <c r="D11" s="540"/>
      <c r="E11" s="540"/>
      <c r="F11" s="540"/>
      <c r="G11" s="538"/>
    </row>
    <row r="12" spans="2:7" s="543" customFormat="1" ht="29.25" customHeight="1" x14ac:dyDescent="0.2">
      <c r="B12" s="908" t="s">
        <v>356</v>
      </c>
      <c r="C12" s="908"/>
      <c r="D12" s="909" t="s">
        <v>355</v>
      </c>
      <c r="E12" s="909"/>
      <c r="F12" s="909"/>
      <c r="G12" s="542"/>
    </row>
    <row r="13" spans="2:7" s="543" customFormat="1" ht="29.25" customHeight="1" x14ac:dyDescent="0.2">
      <c r="B13" s="908"/>
      <c r="C13" s="908"/>
      <c r="D13" s="541" t="s">
        <v>651</v>
      </c>
      <c r="E13" s="541" t="s">
        <v>354</v>
      </c>
      <c r="F13" s="541" t="s">
        <v>353</v>
      </c>
      <c r="G13" s="542"/>
    </row>
    <row r="14" spans="2:7" s="548" customFormat="1" ht="29.25" customHeight="1" x14ac:dyDescent="0.2">
      <c r="B14" s="911" t="s">
        <v>638</v>
      </c>
      <c r="C14" s="912"/>
      <c r="D14" s="546">
        <f>ROUND(SUM(E14:F14),2)</f>
        <v>0</v>
      </c>
      <c r="E14" s="281"/>
      <c r="F14" s="281"/>
      <c r="G14" s="547"/>
    </row>
    <row r="15" spans="2:7" s="548" customFormat="1" ht="29.25" customHeight="1" x14ac:dyDescent="0.2">
      <c r="B15" s="544" t="s">
        <v>741</v>
      </c>
      <c r="C15" s="545"/>
      <c r="D15" s="546">
        <f t="shared" ref="D15:D18" si="0">ROUND(SUM(E15:F15),2)</f>
        <v>0</v>
      </c>
      <c r="E15" s="281"/>
      <c r="F15" s="281"/>
      <c r="G15" s="547"/>
    </row>
    <row r="16" spans="2:7" s="548" customFormat="1" ht="29.25" customHeight="1" x14ac:dyDescent="0.2">
      <c r="B16" s="911" t="s">
        <v>742</v>
      </c>
      <c r="C16" s="912"/>
      <c r="D16" s="546">
        <f t="shared" si="0"/>
        <v>0</v>
      </c>
      <c r="E16" s="281"/>
      <c r="F16" s="281"/>
      <c r="G16" s="547"/>
    </row>
    <row r="17" spans="2:12" s="548" customFormat="1" ht="29.25" customHeight="1" x14ac:dyDescent="0.2">
      <c r="B17" s="911" t="s">
        <v>759</v>
      </c>
      <c r="C17" s="912"/>
      <c r="D17" s="546">
        <f t="shared" si="0"/>
        <v>0</v>
      </c>
      <c r="E17" s="281"/>
      <c r="F17" s="281"/>
      <c r="G17" s="547"/>
    </row>
    <row r="18" spans="2:12" s="548" customFormat="1" ht="29.25" customHeight="1" x14ac:dyDescent="0.2">
      <c r="B18" s="911" t="s">
        <v>758</v>
      </c>
      <c r="C18" s="912"/>
      <c r="D18" s="546">
        <f t="shared" si="0"/>
        <v>0</v>
      </c>
      <c r="E18" s="281"/>
      <c r="F18" s="281"/>
      <c r="G18" s="547"/>
    </row>
    <row r="19" spans="2:12" s="543" customFormat="1" ht="29.25" customHeight="1" x14ac:dyDescent="0.2">
      <c r="B19" s="875" t="s">
        <v>337</v>
      </c>
      <c r="C19" s="877"/>
      <c r="D19" s="549">
        <f>ROUND(SUM(D14:D18),2)</f>
        <v>0</v>
      </c>
      <c r="E19" s="549">
        <f>ROUND(SUM(E14:E18),2)</f>
        <v>0</v>
      </c>
      <c r="F19" s="549">
        <f>ROUND(SUM(F14:F18),2)</f>
        <v>0</v>
      </c>
      <c r="G19" s="542"/>
    </row>
    <row r="20" spans="2:12" s="543" customFormat="1" ht="29.25" customHeight="1" x14ac:dyDescent="0.2">
      <c r="B20" s="913" t="s">
        <v>696</v>
      </c>
      <c r="C20" s="914"/>
      <c r="D20" s="550">
        <f>ROUND(SUM(E20:F20),2)</f>
        <v>0</v>
      </c>
      <c r="E20" s="281"/>
      <c r="F20" s="281"/>
      <c r="G20" s="542"/>
    </row>
    <row r="21" spans="2:12" s="543" customFormat="1" ht="29.25" customHeight="1" x14ac:dyDescent="0.2">
      <c r="B21" s="910" t="s">
        <v>591</v>
      </c>
      <c r="C21" s="910"/>
      <c r="D21" s="550">
        <f t="shared" ref="D21:D26" si="1">ROUND(SUM(E21:F21),2)</f>
        <v>0</v>
      </c>
      <c r="E21" s="281"/>
      <c r="F21" s="281"/>
      <c r="G21" s="542"/>
    </row>
    <row r="22" spans="2:12" s="543" customFormat="1" ht="29.25" customHeight="1" x14ac:dyDescent="0.2">
      <c r="B22" s="910" t="s">
        <v>473</v>
      </c>
      <c r="C22" s="910"/>
      <c r="D22" s="550">
        <f t="shared" si="1"/>
        <v>0</v>
      </c>
      <c r="E22" s="281"/>
      <c r="F22" s="281"/>
      <c r="G22" s="542"/>
      <c r="L22" s="551"/>
    </row>
    <row r="23" spans="2:12" s="543" customFormat="1" ht="29.25" customHeight="1" x14ac:dyDescent="0.2">
      <c r="B23" s="910" t="s">
        <v>593</v>
      </c>
      <c r="C23" s="910"/>
      <c r="D23" s="550">
        <f t="shared" si="1"/>
        <v>0</v>
      </c>
      <c r="E23" s="281"/>
      <c r="F23" s="281"/>
      <c r="G23" s="542"/>
    </row>
    <row r="24" spans="2:12" s="543" customFormat="1" ht="29.25" customHeight="1" x14ac:dyDescent="0.2">
      <c r="B24" s="910" t="s">
        <v>592</v>
      </c>
      <c r="C24" s="910"/>
      <c r="D24" s="550">
        <f t="shared" si="1"/>
        <v>0</v>
      </c>
      <c r="E24" s="281"/>
      <c r="F24" s="281"/>
      <c r="G24" s="542"/>
    </row>
    <row r="25" spans="2:12" s="543" customFormat="1" ht="29.25" customHeight="1" x14ac:dyDescent="0.2">
      <c r="B25" s="910" t="s">
        <v>598</v>
      </c>
      <c r="C25" s="910"/>
      <c r="D25" s="550">
        <f t="shared" si="1"/>
        <v>0</v>
      </c>
      <c r="E25" s="281"/>
      <c r="F25" s="281"/>
      <c r="G25" s="542"/>
    </row>
    <row r="26" spans="2:12" s="543" customFormat="1" ht="29.25" customHeight="1" x14ac:dyDescent="0.2">
      <c r="B26" s="910" t="s">
        <v>594</v>
      </c>
      <c r="C26" s="910"/>
      <c r="D26" s="550">
        <f t="shared" si="1"/>
        <v>0</v>
      </c>
      <c r="E26" s="281"/>
      <c r="F26" s="281"/>
      <c r="G26" s="542"/>
    </row>
    <row r="27" spans="2:12" s="543" customFormat="1" ht="29.25" customHeight="1" x14ac:dyDescent="0.2">
      <c r="B27" s="878" t="s">
        <v>377</v>
      </c>
      <c r="C27" s="878"/>
      <c r="D27" s="549">
        <f>ROUND(SUM(D20:D26),2)</f>
        <v>0</v>
      </c>
      <c r="E27" s="549">
        <f>ROUND(SUM(E20:E26),2)</f>
        <v>0</v>
      </c>
      <c r="F27" s="549">
        <f>ROUND(SUM(F20:F26),2)</f>
        <v>0</v>
      </c>
      <c r="G27" s="542"/>
    </row>
    <row r="28" spans="2:12" s="543" customFormat="1" ht="29.25" customHeight="1" x14ac:dyDescent="0.2">
      <c r="B28" s="884" t="s">
        <v>1003</v>
      </c>
      <c r="C28" s="885"/>
      <c r="D28" s="550">
        <f>ROUND(SUM(E28:F28),2)</f>
        <v>0</v>
      </c>
      <c r="E28" s="281"/>
      <c r="F28" s="281"/>
      <c r="G28" s="542"/>
    </row>
    <row r="29" spans="2:12" s="543" customFormat="1" ht="24.75" customHeight="1" x14ac:dyDescent="0.2">
      <c r="B29" s="884" t="s">
        <v>653</v>
      </c>
      <c r="C29" s="885"/>
      <c r="D29" s="550">
        <f>ROUND(SUM(E29:F29),2)</f>
        <v>0</v>
      </c>
      <c r="E29" s="281"/>
      <c r="F29" s="281"/>
      <c r="G29" s="542"/>
    </row>
    <row r="30" spans="2:12" s="543" customFormat="1" ht="29.25" customHeight="1" x14ac:dyDescent="0.2">
      <c r="B30" s="875" t="s">
        <v>697</v>
      </c>
      <c r="C30" s="877"/>
      <c r="D30" s="549">
        <f>ROUND(SUM(D28,D29),2)</f>
        <v>0</v>
      </c>
      <c r="E30" s="549">
        <f>ROUND(SUM(E28,E29),2)</f>
        <v>0</v>
      </c>
      <c r="F30" s="549">
        <f>ROUND(SUM(F28,F29),2)</f>
        <v>0</v>
      </c>
      <c r="G30" s="542"/>
    </row>
    <row r="31" spans="2:12" s="543" customFormat="1" ht="29.25" customHeight="1" x14ac:dyDescent="0.2">
      <c r="B31" s="875" t="s">
        <v>364</v>
      </c>
      <c r="C31" s="877"/>
      <c r="D31" s="549">
        <f>ROUND(SUM(D19,D27,D30),2)</f>
        <v>0</v>
      </c>
      <c r="E31" s="549">
        <f>ROUND(SUM(E19,E27,E30),2)</f>
        <v>0</v>
      </c>
      <c r="F31" s="549">
        <f>ROUND(SUM(F19,F27,F30),2)</f>
        <v>0</v>
      </c>
      <c r="G31" s="542"/>
    </row>
    <row r="32" spans="2:12" s="543" customFormat="1" ht="29.25" customHeight="1" x14ac:dyDescent="0.2">
      <c r="B32" s="875" t="s">
        <v>334</v>
      </c>
      <c r="C32" s="877"/>
      <c r="D32" s="549">
        <f>ROUND((0.15*D19),2)</f>
        <v>0</v>
      </c>
      <c r="E32" s="549">
        <f>ROUND((0.15*E19),2)</f>
        <v>0</v>
      </c>
      <c r="F32" s="549">
        <f>ROUND((0.15*F19),2)</f>
        <v>0</v>
      </c>
      <c r="G32" s="542"/>
    </row>
    <row r="33" spans="2:8" s="554" customFormat="1" ht="29.25" customHeight="1" x14ac:dyDescent="0.2">
      <c r="B33" s="916" t="s">
        <v>648</v>
      </c>
      <c r="C33" s="917"/>
      <c r="D33" s="552">
        <f>ROUND((D28*100%),2)</f>
        <v>0</v>
      </c>
      <c r="E33" s="552">
        <f>ROUND((E28*100%),2)</f>
        <v>0</v>
      </c>
      <c r="F33" s="552">
        <f>ROUND((F28*100%),2)</f>
        <v>0</v>
      </c>
      <c r="G33" s="553"/>
    </row>
    <row r="34" spans="2:8" s="543" customFormat="1" ht="29.25" customHeight="1" x14ac:dyDescent="0.2">
      <c r="B34" s="888" t="s">
        <v>332</v>
      </c>
      <c r="C34" s="889"/>
      <c r="D34" s="555">
        <f>ROUND(SUM(D19,D27,D29,D32,D33),2)</f>
        <v>0</v>
      </c>
      <c r="E34" s="555">
        <f>ROUND(SUM(E19,E27,E29,E32,E33),2)</f>
        <v>0</v>
      </c>
      <c r="F34" s="555">
        <f>ROUND(SUM(F19,F27,F29,F32,F33),2)</f>
        <v>0</v>
      </c>
      <c r="G34" s="542"/>
    </row>
    <row r="35" spans="2:8" s="554" customFormat="1" ht="29.25" hidden="1" customHeight="1" x14ac:dyDescent="0.2">
      <c r="B35" s="890" t="s">
        <v>649</v>
      </c>
      <c r="C35" s="891"/>
      <c r="D35" s="556">
        <f>ROUND((D28-D33),2)</f>
        <v>0</v>
      </c>
      <c r="E35" s="556">
        <f>ROUND((E28-E33),2)</f>
        <v>0</v>
      </c>
      <c r="F35" s="556">
        <f>ROUND((F28-F33),2)</f>
        <v>0</v>
      </c>
      <c r="G35" s="553"/>
      <c r="H35" s="543"/>
    </row>
    <row r="36" spans="2:8" s="543" customFormat="1" ht="29.25" customHeight="1" x14ac:dyDescent="0.2">
      <c r="B36" s="890" t="s">
        <v>1013</v>
      </c>
      <c r="C36" s="891"/>
      <c r="D36" s="556">
        <f>ROUND(SUM(E36:F36),2)</f>
        <v>0</v>
      </c>
      <c r="E36" s="281"/>
      <c r="F36" s="281"/>
      <c r="G36" s="542"/>
    </row>
    <row r="37" spans="2:8" s="554" customFormat="1" ht="29.25" customHeight="1" x14ac:dyDescent="0.2">
      <c r="B37" s="916" t="s">
        <v>512</v>
      </c>
      <c r="C37" s="918"/>
      <c r="D37" s="552">
        <f>ROUND(SUM(D35:D36),2)</f>
        <v>0</v>
      </c>
      <c r="E37" s="552">
        <f t="shared" ref="E37:F37" si="2">ROUND(SUM(E35:E36),2)</f>
        <v>0</v>
      </c>
      <c r="F37" s="552">
        <f t="shared" si="2"/>
        <v>0</v>
      </c>
      <c r="G37" s="553"/>
    </row>
    <row r="38" spans="2:8" s="543" customFormat="1" ht="29.25" customHeight="1" x14ac:dyDescent="0.2">
      <c r="B38" s="888" t="s">
        <v>333</v>
      </c>
      <c r="C38" s="889"/>
      <c r="D38" s="555">
        <f>ROUND(SUM(D34,D37),2)</f>
        <v>0</v>
      </c>
      <c r="E38" s="555">
        <f t="shared" ref="E38:F38" si="3">ROUND(SUM(E34,E37),2)</f>
        <v>0</v>
      </c>
      <c r="F38" s="555">
        <f t="shared" si="3"/>
        <v>0</v>
      </c>
      <c r="G38" s="542"/>
    </row>
    <row r="39" spans="2:8" s="543" customFormat="1" ht="29.25" customHeight="1" x14ac:dyDescent="0.2">
      <c r="B39" s="879" t="s">
        <v>331</v>
      </c>
      <c r="C39" s="879"/>
      <c r="D39" s="557">
        <f>ROUND(SUM(E39:F39),2)</f>
        <v>0</v>
      </c>
      <c r="E39" s="281"/>
      <c r="F39" s="281"/>
      <c r="G39" s="542"/>
    </row>
    <row r="40" spans="2:8" s="543" customFormat="1" ht="29.25" customHeight="1" x14ac:dyDescent="0.2">
      <c r="B40" s="880" t="s">
        <v>596</v>
      </c>
      <c r="C40" s="880"/>
      <c r="D40" s="880"/>
      <c r="E40" s="558">
        <f>ROUND((IFERROR(E$38/$D$38,0)),2)</f>
        <v>0</v>
      </c>
      <c r="F40" s="558">
        <f>ROUND((IFERROR(F$38/$D$38,0)),2)</f>
        <v>0</v>
      </c>
      <c r="G40" s="542"/>
    </row>
    <row r="41" spans="2:8" s="554" customFormat="1" ht="132" customHeight="1" x14ac:dyDescent="0.2">
      <c r="B41" s="919" t="s">
        <v>1014</v>
      </c>
      <c r="C41" s="919"/>
      <c r="D41" s="919"/>
      <c r="E41" s="919"/>
      <c r="F41" s="919"/>
      <c r="G41" s="553"/>
    </row>
    <row r="42" spans="2:8" s="543" customFormat="1" ht="12" customHeight="1" x14ac:dyDescent="0.2">
      <c r="B42" s="559"/>
      <c r="C42" s="559"/>
      <c r="D42" s="559"/>
      <c r="E42" s="559"/>
      <c r="F42" s="559"/>
      <c r="G42" s="542"/>
    </row>
    <row r="43" spans="2:8" s="543" customFormat="1" ht="29.25" customHeight="1" x14ac:dyDescent="0.2">
      <c r="B43" s="881" t="s">
        <v>330</v>
      </c>
      <c r="C43" s="882"/>
      <c r="D43" s="882"/>
      <c r="E43" s="882"/>
      <c r="F43" s="882"/>
      <c r="G43" s="883"/>
    </row>
    <row r="44" spans="2:8" s="543" customFormat="1" ht="29.25" customHeight="1" x14ac:dyDescent="0.2">
      <c r="B44" s="886" t="s">
        <v>329</v>
      </c>
      <c r="C44" s="887"/>
      <c r="D44" s="560" t="s">
        <v>328</v>
      </c>
      <c r="E44" s="560" t="s">
        <v>327</v>
      </c>
      <c r="F44" s="561" t="s">
        <v>642</v>
      </c>
      <c r="G44" s="561" t="s">
        <v>438</v>
      </c>
    </row>
    <row r="45" spans="2:8" s="543" customFormat="1" ht="29.25" customHeight="1" x14ac:dyDescent="0.2">
      <c r="B45" s="875" t="s">
        <v>471</v>
      </c>
      <c r="C45" s="876"/>
      <c r="D45" s="871" t="s">
        <v>502</v>
      </c>
      <c r="E45" s="872" t="s">
        <v>319</v>
      </c>
      <c r="F45" s="562" t="s">
        <v>472</v>
      </c>
      <c r="G45" s="563">
        <f>$D$14</f>
        <v>0</v>
      </c>
    </row>
    <row r="46" spans="2:8" s="543" customFormat="1" ht="29.25" customHeight="1" x14ac:dyDescent="0.2">
      <c r="B46" s="875" t="s">
        <v>743</v>
      </c>
      <c r="C46" s="876"/>
      <c r="D46" s="871" t="s">
        <v>502</v>
      </c>
      <c r="E46" s="872" t="s">
        <v>319</v>
      </c>
      <c r="F46" s="562" t="s">
        <v>472</v>
      </c>
      <c r="G46" s="563">
        <f>$D$14</f>
        <v>0</v>
      </c>
    </row>
    <row r="47" spans="2:8" s="543" customFormat="1" ht="29.25" customHeight="1" x14ac:dyDescent="0.2">
      <c r="B47" s="875" t="s">
        <v>521</v>
      </c>
      <c r="C47" s="877"/>
      <c r="D47" s="871" t="s">
        <v>640</v>
      </c>
      <c r="E47" s="872" t="s">
        <v>319</v>
      </c>
      <c r="F47" s="564">
        <f>ROUND((0.2*$D31),2)</f>
        <v>0</v>
      </c>
      <c r="G47" s="550">
        <f>$D$18</f>
        <v>0</v>
      </c>
    </row>
    <row r="48" spans="2:8" s="543" customFormat="1" ht="29.25" customHeight="1" x14ac:dyDescent="0.2">
      <c r="B48" s="875" t="s">
        <v>736</v>
      </c>
      <c r="C48" s="877"/>
      <c r="D48" s="871" t="s">
        <v>737</v>
      </c>
      <c r="E48" s="872" t="s">
        <v>319</v>
      </c>
      <c r="F48" s="564">
        <f>ROUND((0.4*D31),2)</f>
        <v>0</v>
      </c>
      <c r="G48" s="550">
        <f>$D$20</f>
        <v>0</v>
      </c>
    </row>
    <row r="49" spans="2:7" s="543" customFormat="1" ht="29.25" customHeight="1" x14ac:dyDescent="0.2">
      <c r="B49" s="875" t="s">
        <v>326</v>
      </c>
      <c r="C49" s="877"/>
      <c r="D49" s="873" t="s">
        <v>748</v>
      </c>
      <c r="E49" s="872" t="s">
        <v>319</v>
      </c>
      <c r="F49" s="564">
        <v>5000</v>
      </c>
      <c r="G49" s="550">
        <f>$D$21</f>
        <v>0</v>
      </c>
    </row>
    <row r="50" spans="2:7" s="543" customFormat="1" ht="29.25" customHeight="1" x14ac:dyDescent="0.2">
      <c r="B50" s="875" t="s">
        <v>1006</v>
      </c>
      <c r="C50" s="877"/>
      <c r="D50" s="565" t="s">
        <v>463</v>
      </c>
      <c r="E50" s="270"/>
      <c r="F50" s="564">
        <f>ROUND((40*E50),2)</f>
        <v>0</v>
      </c>
      <c r="G50" s="550">
        <f>$D$22</f>
        <v>0</v>
      </c>
    </row>
    <row r="51" spans="2:7" s="543" customFormat="1" ht="29.25" customHeight="1" x14ac:dyDescent="0.2">
      <c r="B51" s="875" t="s">
        <v>323</v>
      </c>
      <c r="C51" s="877"/>
      <c r="D51" s="871" t="s">
        <v>745</v>
      </c>
      <c r="E51" s="872" t="s">
        <v>319</v>
      </c>
      <c r="F51" s="564">
        <v>1000</v>
      </c>
      <c r="G51" s="550">
        <f>$D$23</f>
        <v>0</v>
      </c>
    </row>
    <row r="52" spans="2:7" s="543" customFormat="1" ht="29.25" customHeight="1" x14ac:dyDescent="0.2">
      <c r="B52" s="905" t="s">
        <v>644</v>
      </c>
      <c r="C52" s="906"/>
      <c r="D52" s="871" t="s">
        <v>645</v>
      </c>
      <c r="E52" s="874"/>
      <c r="F52" s="564">
        <f>ROUND((0.01*D34),2)</f>
        <v>0</v>
      </c>
      <c r="G52" s="546">
        <f>$D24</f>
        <v>0</v>
      </c>
    </row>
    <row r="53" spans="2:7" s="543" customFormat="1" ht="29.25" customHeight="1" x14ac:dyDescent="0.2">
      <c r="B53" s="875" t="s">
        <v>599</v>
      </c>
      <c r="C53" s="877"/>
      <c r="D53" s="873" t="s">
        <v>604</v>
      </c>
      <c r="E53" s="872" t="s">
        <v>319</v>
      </c>
      <c r="F53" s="564">
        <v>1500</v>
      </c>
      <c r="G53" s="550">
        <f>$D$26</f>
        <v>0</v>
      </c>
    </row>
    <row r="54" spans="2:7" s="543" customFormat="1" ht="29.25" hidden="1" customHeight="1" x14ac:dyDescent="0.2">
      <c r="B54" s="875" t="s">
        <v>646</v>
      </c>
      <c r="C54" s="877"/>
      <c r="D54" s="873" t="s">
        <v>647</v>
      </c>
      <c r="E54" s="936"/>
      <c r="F54" s="564">
        <f>ROUND((0.5*D31),2)</f>
        <v>0</v>
      </c>
      <c r="G54" s="550">
        <f>$D28</f>
        <v>0</v>
      </c>
    </row>
    <row r="55" spans="2:7" s="543" customFormat="1" ht="29.25" customHeight="1" x14ac:dyDescent="0.2">
      <c r="B55" s="875" t="s">
        <v>322</v>
      </c>
      <c r="C55" s="877"/>
      <c r="D55" s="871" t="s">
        <v>641</v>
      </c>
      <c r="E55" s="872"/>
      <c r="F55" s="564">
        <f>ROUND((0.15*$D19),2)</f>
        <v>0</v>
      </c>
      <c r="G55" s="546">
        <f>$D$32</f>
        <v>0</v>
      </c>
    </row>
    <row r="56" spans="2:7" ht="29.25" customHeight="1" x14ac:dyDescent="0.2">
      <c r="B56" s="928" t="s">
        <v>321</v>
      </c>
      <c r="C56" s="929"/>
      <c r="D56" s="929"/>
      <c r="E56" s="929"/>
      <c r="F56" s="929"/>
      <c r="G56" s="930"/>
    </row>
    <row r="57" spans="2:7" ht="29.25" customHeight="1" x14ac:dyDescent="0.2">
      <c r="B57" s="875" t="s">
        <v>363</v>
      </c>
      <c r="C57" s="877"/>
      <c r="D57" s="931" t="s">
        <v>755</v>
      </c>
      <c r="E57" s="932" t="s">
        <v>319</v>
      </c>
      <c r="F57" s="567">
        <v>500000</v>
      </c>
      <c r="G57" s="568">
        <f>$D$34</f>
        <v>0</v>
      </c>
    </row>
    <row r="58" spans="2:7" ht="29.25" customHeight="1" x14ac:dyDescent="0.2">
      <c r="B58" s="875" t="s">
        <v>523</v>
      </c>
      <c r="C58" s="877"/>
      <c r="D58" s="871" t="s">
        <v>754</v>
      </c>
      <c r="E58" s="872"/>
      <c r="F58" s="569">
        <f>ROUND(0.6*$D38,2)</f>
        <v>0</v>
      </c>
      <c r="G58" s="550">
        <f>$D$39</f>
        <v>0</v>
      </c>
    </row>
    <row r="59" spans="2:7" ht="12" customHeight="1" x14ac:dyDescent="0.2">
      <c r="B59" s="570"/>
      <c r="C59" s="570"/>
      <c r="D59" s="570"/>
      <c r="E59" s="570"/>
      <c r="F59" s="570"/>
      <c r="G59" s="570"/>
    </row>
    <row r="60" spans="2:7" ht="25.25" customHeight="1" x14ac:dyDescent="0.2">
      <c r="B60" s="921" t="s">
        <v>698</v>
      </c>
      <c r="C60" s="922"/>
      <c r="D60" s="923"/>
      <c r="E60" s="570"/>
      <c r="F60" s="570"/>
      <c r="G60" s="570"/>
    </row>
    <row r="61" spans="2:7" ht="29.25" customHeight="1" x14ac:dyDescent="0.2">
      <c r="B61" s="571" t="s">
        <v>317</v>
      </c>
      <c r="C61" s="924" t="s">
        <v>437</v>
      </c>
      <c r="D61" s="925"/>
      <c r="E61" s="570"/>
      <c r="F61" s="570"/>
      <c r="G61" s="570"/>
    </row>
    <row r="62" spans="2:7" ht="25.25" customHeight="1" x14ac:dyDescent="0.2">
      <c r="B62" s="926" t="s">
        <v>316</v>
      </c>
      <c r="C62" s="572" t="s">
        <v>315</v>
      </c>
      <c r="D62" s="572" t="s">
        <v>314</v>
      </c>
      <c r="E62" s="570"/>
      <c r="F62" s="570"/>
      <c r="G62" s="570"/>
    </row>
    <row r="63" spans="2:7" ht="25.25" customHeight="1" x14ac:dyDescent="0.2">
      <c r="B63" s="927"/>
      <c r="C63" s="572" t="s">
        <v>313</v>
      </c>
      <c r="D63" s="572" t="s">
        <v>312</v>
      </c>
      <c r="E63" s="570"/>
      <c r="F63" s="570"/>
      <c r="G63" s="570"/>
    </row>
    <row r="64" spans="2:7" ht="25.25" customHeight="1" x14ac:dyDescent="0.2">
      <c r="B64" s="573" t="s">
        <v>311</v>
      </c>
      <c r="C64" s="920" t="s">
        <v>310</v>
      </c>
      <c r="D64" s="920"/>
      <c r="E64" s="570"/>
      <c r="F64" s="570"/>
      <c r="G64" s="570"/>
    </row>
    <row r="65" spans="2:21" ht="12" customHeight="1" x14ac:dyDescent="0.2">
      <c r="B65" s="574"/>
      <c r="C65" s="570"/>
      <c r="D65" s="570"/>
      <c r="E65" s="570"/>
      <c r="F65" s="570"/>
      <c r="G65" s="570"/>
    </row>
    <row r="66" spans="2:21" s="554" customFormat="1" ht="40" customHeight="1" x14ac:dyDescent="0.2">
      <c r="B66" s="575" t="s">
        <v>611</v>
      </c>
      <c r="C66" s="938" t="s">
        <v>612</v>
      </c>
      <c r="D66" s="938"/>
      <c r="E66" s="938" t="s">
        <v>613</v>
      </c>
      <c r="F66" s="938"/>
      <c r="G66" s="576"/>
      <c r="H66" s="577"/>
      <c r="I66" s="577"/>
      <c r="O66" s="578"/>
      <c r="Q66" s="579"/>
      <c r="R66" s="579"/>
      <c r="S66" s="579"/>
      <c r="T66" s="579"/>
      <c r="U66" s="579"/>
    </row>
    <row r="67" spans="2:21" s="554" customFormat="1" ht="40" customHeight="1" x14ac:dyDescent="0.2">
      <c r="B67" s="580" t="s">
        <v>614</v>
      </c>
      <c r="C67" s="915" t="s">
        <v>615</v>
      </c>
      <c r="D67" s="915"/>
      <c r="E67" s="915" t="s">
        <v>616</v>
      </c>
      <c r="F67" s="915"/>
      <c r="G67" s="576"/>
      <c r="H67" s="577"/>
      <c r="I67" s="577"/>
      <c r="O67" s="578"/>
      <c r="Q67" s="581"/>
      <c r="R67" s="581"/>
      <c r="S67" s="581"/>
      <c r="T67" s="581"/>
      <c r="U67" s="581"/>
    </row>
    <row r="68" spans="2:21" s="554" customFormat="1" ht="40" customHeight="1" x14ac:dyDescent="0.2">
      <c r="B68" s="575" t="s">
        <v>617</v>
      </c>
      <c r="C68" s="915" t="s">
        <v>618</v>
      </c>
      <c r="D68" s="915"/>
      <c r="E68" s="915" t="s">
        <v>619</v>
      </c>
      <c r="F68" s="915"/>
      <c r="G68" s="576"/>
      <c r="H68" s="577"/>
      <c r="I68" s="577"/>
      <c r="O68" s="578"/>
      <c r="Q68" s="581"/>
      <c r="R68" s="581"/>
      <c r="S68" s="581"/>
      <c r="T68" s="581"/>
      <c r="U68" s="581"/>
    </row>
    <row r="69" spans="2:21" s="554" customFormat="1" ht="50" customHeight="1" x14ac:dyDescent="0.2">
      <c r="B69" s="575" t="s">
        <v>620</v>
      </c>
      <c r="C69" s="915" t="s">
        <v>621</v>
      </c>
      <c r="D69" s="915"/>
      <c r="E69" s="915" t="s">
        <v>622</v>
      </c>
      <c r="F69" s="915"/>
      <c r="G69" s="576"/>
      <c r="H69" s="577"/>
      <c r="I69" s="577"/>
      <c r="O69" s="578"/>
      <c r="Q69" s="581"/>
      <c r="R69" s="581"/>
      <c r="S69" s="581"/>
      <c r="T69" s="581"/>
      <c r="U69" s="581"/>
    </row>
    <row r="70" spans="2:21" s="554" customFormat="1" ht="45.75" customHeight="1" x14ac:dyDescent="0.2">
      <c r="B70" s="575" t="s">
        <v>623</v>
      </c>
      <c r="C70" s="915" t="s">
        <v>624</v>
      </c>
      <c r="D70" s="915"/>
      <c r="E70" s="915" t="s">
        <v>625</v>
      </c>
      <c r="F70" s="915"/>
      <c r="G70" s="576"/>
      <c r="H70" s="577"/>
      <c r="I70" s="577"/>
      <c r="O70" s="578"/>
      <c r="Q70" s="581"/>
      <c r="R70" s="581"/>
      <c r="S70" s="581"/>
      <c r="T70" s="581"/>
      <c r="U70" s="581"/>
    </row>
    <row r="71" spans="2:21" s="554" customFormat="1" ht="67.5" customHeight="1" x14ac:dyDescent="0.2">
      <c r="B71" s="575" t="s">
        <v>626</v>
      </c>
      <c r="C71" s="915" t="s">
        <v>627</v>
      </c>
      <c r="D71" s="915"/>
      <c r="E71" s="915" t="s">
        <v>628</v>
      </c>
      <c r="F71" s="915"/>
      <c r="G71" s="576"/>
      <c r="H71" s="577"/>
      <c r="I71" s="577"/>
      <c r="O71" s="578"/>
      <c r="Q71" s="581"/>
      <c r="R71" s="581"/>
      <c r="S71" s="581"/>
      <c r="T71" s="581"/>
      <c r="U71" s="581"/>
    </row>
    <row r="72" spans="2:21" s="554" customFormat="1" ht="12" customHeight="1" x14ac:dyDescent="0.2">
      <c r="B72" s="582"/>
      <c r="C72" s="582"/>
      <c r="D72" s="583"/>
      <c r="E72" s="583"/>
      <c r="F72" s="583"/>
      <c r="G72" s="584"/>
      <c r="H72" s="581"/>
      <c r="I72" s="581"/>
      <c r="J72" s="581"/>
      <c r="K72" s="581"/>
      <c r="L72" s="581"/>
      <c r="M72" s="581"/>
      <c r="N72" s="581"/>
      <c r="O72" s="581"/>
      <c r="P72" s="581"/>
      <c r="Q72" s="581"/>
      <c r="R72" s="581"/>
      <c r="S72" s="581"/>
      <c r="T72" s="581"/>
      <c r="U72" s="581"/>
    </row>
    <row r="73" spans="2:21" s="554" customFormat="1" ht="25.25" customHeight="1" x14ac:dyDescent="0.2">
      <c r="B73" s="937" t="s">
        <v>699</v>
      </c>
      <c r="C73" s="937"/>
      <c r="D73" s="937"/>
      <c r="E73" s="937"/>
      <c r="F73" s="937"/>
      <c r="G73" s="584"/>
      <c r="H73" s="581"/>
      <c r="I73" s="581"/>
      <c r="J73" s="581"/>
      <c r="K73" s="581"/>
      <c r="L73" s="581"/>
      <c r="M73" s="581"/>
      <c r="N73" s="581"/>
      <c r="O73" s="581"/>
      <c r="P73" s="581"/>
      <c r="Q73" s="581"/>
      <c r="R73" s="581"/>
      <c r="S73" s="581"/>
      <c r="T73" s="581"/>
      <c r="U73" s="581"/>
    </row>
    <row r="74" spans="2:21" s="554" customFormat="1" ht="42.75" customHeight="1" x14ac:dyDescent="0.2">
      <c r="B74" s="575" t="s">
        <v>611</v>
      </c>
      <c r="C74" s="938" t="s">
        <v>629</v>
      </c>
      <c r="D74" s="938"/>
      <c r="E74" s="938" t="s">
        <v>630</v>
      </c>
      <c r="F74" s="938"/>
      <c r="G74" s="584"/>
      <c r="H74" s="581"/>
      <c r="I74" s="581"/>
      <c r="J74" s="581"/>
      <c r="K74" s="581"/>
      <c r="L74" s="581"/>
      <c r="M74" s="581"/>
      <c r="N74" s="581"/>
      <c r="O74" s="581"/>
      <c r="P74" s="581"/>
      <c r="Q74" s="581"/>
      <c r="R74" s="581"/>
      <c r="S74" s="581"/>
      <c r="T74" s="581"/>
      <c r="U74" s="581"/>
    </row>
    <row r="75" spans="2:21" s="554" customFormat="1" ht="25.25" customHeight="1" x14ac:dyDescent="0.2">
      <c r="B75" s="575" t="s">
        <v>631</v>
      </c>
      <c r="C75" s="933">
        <v>27.98</v>
      </c>
      <c r="D75" s="933"/>
      <c r="E75" s="933">
        <v>22.21</v>
      </c>
      <c r="F75" s="933"/>
      <c r="G75" s="553"/>
      <c r="I75" s="577"/>
      <c r="O75" s="578"/>
    </row>
    <row r="76" spans="2:21" s="554" customFormat="1" ht="25.25" customHeight="1" x14ac:dyDescent="0.2">
      <c r="B76" s="575" t="s">
        <v>632</v>
      </c>
      <c r="C76" s="933">
        <v>19.62</v>
      </c>
      <c r="D76" s="933"/>
      <c r="E76" s="933">
        <v>14.77</v>
      </c>
      <c r="F76" s="933"/>
      <c r="G76" s="553"/>
      <c r="I76" s="577"/>
      <c r="O76" s="578"/>
    </row>
    <row r="77" spans="2:21" s="554" customFormat="1" ht="25.25" customHeight="1" x14ac:dyDescent="0.2">
      <c r="B77" s="575" t="s">
        <v>633</v>
      </c>
      <c r="C77" s="933">
        <v>16</v>
      </c>
      <c r="D77" s="933"/>
      <c r="E77" s="933">
        <v>12.6</v>
      </c>
      <c r="F77" s="933"/>
      <c r="G77" s="553"/>
      <c r="H77" s="585"/>
      <c r="I77" s="577"/>
      <c r="O77" s="578"/>
    </row>
    <row r="78" spans="2:21" s="554" customFormat="1" ht="25.25" customHeight="1" x14ac:dyDescent="0.2">
      <c r="B78" s="575" t="s">
        <v>634</v>
      </c>
      <c r="C78" s="933">
        <v>15.73</v>
      </c>
      <c r="D78" s="933"/>
      <c r="E78" s="933">
        <v>12.06</v>
      </c>
      <c r="F78" s="933"/>
      <c r="G78" s="553"/>
      <c r="H78" s="585"/>
      <c r="I78" s="577"/>
      <c r="O78" s="578"/>
    </row>
    <row r="79" spans="2:21" s="554" customFormat="1" ht="25.25" customHeight="1" x14ac:dyDescent="0.2">
      <c r="B79" s="575" t="s">
        <v>635</v>
      </c>
      <c r="C79" s="933">
        <v>12.47</v>
      </c>
      <c r="D79" s="933"/>
      <c r="E79" s="933">
        <v>9.51</v>
      </c>
      <c r="F79" s="933"/>
      <c r="G79" s="553"/>
      <c r="H79" s="585"/>
      <c r="I79" s="577"/>
      <c r="O79" s="578"/>
    </row>
    <row r="80" spans="2:21" s="554" customFormat="1" ht="25.25" customHeight="1" x14ac:dyDescent="0.2">
      <c r="B80" s="934" t="s">
        <v>636</v>
      </c>
      <c r="C80" s="934"/>
      <c r="D80" s="934"/>
      <c r="E80" s="934"/>
      <c r="F80" s="934"/>
      <c r="G80" s="553"/>
      <c r="H80" s="585"/>
      <c r="I80" s="577"/>
      <c r="J80" s="577"/>
      <c r="O80" s="578"/>
    </row>
    <row r="81" spans="2:15" s="554" customFormat="1" ht="38.25" customHeight="1" x14ac:dyDescent="0.2">
      <c r="B81" s="935" t="s">
        <v>637</v>
      </c>
      <c r="C81" s="935"/>
      <c r="D81" s="935"/>
      <c r="E81" s="935"/>
      <c r="F81" s="935"/>
      <c r="G81" s="576"/>
      <c r="H81" s="585"/>
      <c r="I81" s="577"/>
      <c r="J81" s="577"/>
      <c r="O81" s="578"/>
    </row>
    <row r="82" spans="2:15" ht="25.25" customHeight="1" x14ac:dyDescent="0.2"/>
    <row r="83" spans="2:15" ht="25.25" customHeight="1" x14ac:dyDescent="0.2"/>
    <row r="84" spans="2:15" ht="25.25" customHeight="1" x14ac:dyDescent="0.2"/>
    <row r="85" spans="2:15" ht="25.25" customHeight="1" x14ac:dyDescent="0.2"/>
    <row r="86" spans="2:15" ht="25.25" customHeight="1" x14ac:dyDescent="0.2"/>
    <row r="87" spans="2:15" ht="25.25" customHeight="1" x14ac:dyDescent="0.2"/>
    <row r="88" spans="2:15" ht="25.25" customHeight="1" x14ac:dyDescent="0.2"/>
    <row r="89" spans="2:15" ht="25.25" customHeight="1" x14ac:dyDescent="0.2"/>
    <row r="90" spans="2:15" ht="25.25" customHeight="1" x14ac:dyDescent="0.2"/>
    <row r="91" spans="2:15" ht="25.25" customHeight="1" x14ac:dyDescent="0.2"/>
    <row r="92" spans="2:15" ht="25.25" customHeight="1" x14ac:dyDescent="0.2"/>
    <row r="93" spans="2:15" ht="25.25" customHeight="1" x14ac:dyDescent="0.2"/>
    <row r="94" spans="2:15" ht="25.25" customHeight="1" x14ac:dyDescent="0.2"/>
    <row r="95" spans="2:15" ht="25.25" customHeight="1" x14ac:dyDescent="0.2"/>
    <row r="96" spans="2:15"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hidden="1" customHeight="1" x14ac:dyDescent="0.2"/>
    <row r="178" ht="25.25" hidden="1" customHeight="1" x14ac:dyDescent="0.2"/>
    <row r="179" ht="25.25" hidden="1" customHeight="1" x14ac:dyDescent="0.2"/>
    <row r="180" ht="25.25" hidden="1" customHeight="1" x14ac:dyDescent="0.2"/>
    <row r="181" ht="25.25" hidden="1" customHeight="1" x14ac:dyDescent="0.2"/>
    <row r="182" ht="25.25" hidden="1" customHeight="1" x14ac:dyDescent="0.2"/>
    <row r="183" ht="25.25" hidden="1" customHeight="1" x14ac:dyDescent="0.2"/>
    <row r="184" ht="25.25"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hidden="1" customHeight="1" x14ac:dyDescent="0.2"/>
    <row r="191" ht="25.25" hidden="1" customHeight="1" x14ac:dyDescent="0.2"/>
    <row r="192" ht="25.25" hidden="1" customHeight="1" x14ac:dyDescent="0.2"/>
    <row r="193" ht="25.25" hidden="1"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hidden="1" customHeight="1" x14ac:dyDescent="0.2"/>
    <row r="239" ht="25.25" hidden="1" customHeight="1" x14ac:dyDescent="0.2"/>
    <row r="240" ht="25.25" hidden="1" customHeight="1" x14ac:dyDescent="0.2"/>
    <row r="241" ht="25.25" hidden="1" customHeight="1" x14ac:dyDescent="0.2"/>
    <row r="242" ht="25.25" hidden="1" customHeight="1" x14ac:dyDescent="0.2"/>
    <row r="243" ht="25.25" hidden="1" customHeight="1" x14ac:dyDescent="0.2"/>
    <row r="244" ht="25.25" hidden="1" customHeight="1" x14ac:dyDescent="0.2"/>
    <row r="245" ht="25.25"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hidden="1" customHeight="1" x14ac:dyDescent="0.2"/>
    <row r="252" ht="25.25" hidden="1" customHeight="1" x14ac:dyDescent="0.2"/>
    <row r="253" ht="25.25" hidden="1" customHeight="1" x14ac:dyDescent="0.2"/>
    <row r="254" ht="25.25" hidden="1"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hidden="1" customHeight="1" x14ac:dyDescent="0.2"/>
    <row r="300" ht="25.25" hidden="1" customHeight="1" x14ac:dyDescent="0.2"/>
    <row r="301" ht="25.25" hidden="1" customHeight="1" x14ac:dyDescent="0.2"/>
    <row r="302" ht="25.25" hidden="1" customHeight="1" x14ac:dyDescent="0.2"/>
    <row r="303" ht="25.25" hidden="1" customHeight="1" x14ac:dyDescent="0.2"/>
    <row r="304" ht="25.25" hidden="1" customHeight="1" x14ac:dyDescent="0.2"/>
    <row r="305" ht="25.25" hidden="1" customHeight="1" x14ac:dyDescent="0.2"/>
    <row r="306" ht="25.25"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hidden="1" customHeight="1" x14ac:dyDescent="0.2"/>
    <row r="313" ht="25.25" hidden="1" customHeight="1" x14ac:dyDescent="0.2"/>
    <row r="314" ht="25.25" hidden="1" customHeight="1" x14ac:dyDescent="0.2"/>
    <row r="315" ht="25.25" hidden="1"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hidden="1" customHeight="1" x14ac:dyDescent="0.2"/>
    <row r="361" ht="25.25" hidden="1" customHeight="1" x14ac:dyDescent="0.2"/>
    <row r="362" ht="25.25" hidden="1" customHeight="1" x14ac:dyDescent="0.2"/>
    <row r="363" ht="25.25" hidden="1" customHeight="1" x14ac:dyDescent="0.2"/>
    <row r="364" ht="25.25" hidden="1" customHeight="1" x14ac:dyDescent="0.2"/>
    <row r="365" ht="25.25" hidden="1" customHeight="1" x14ac:dyDescent="0.2"/>
    <row r="366" ht="25.25" hidden="1" customHeight="1" x14ac:dyDescent="0.2"/>
    <row r="367" ht="25.25"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hidden="1" customHeight="1" x14ac:dyDescent="0.2"/>
    <row r="374" ht="25.25" hidden="1" customHeight="1" x14ac:dyDescent="0.2"/>
    <row r="375" ht="25.25" hidden="1" customHeight="1" x14ac:dyDescent="0.2"/>
    <row r="376" ht="25.25" hidden="1"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hidden="1" customHeight="1" x14ac:dyDescent="0.2"/>
    <row r="422" ht="25.25" hidden="1" customHeight="1" x14ac:dyDescent="0.2"/>
    <row r="423" ht="25.25" hidden="1" customHeight="1" x14ac:dyDescent="0.2"/>
    <row r="424" ht="25.25" hidden="1" customHeight="1" x14ac:dyDescent="0.2"/>
    <row r="425" ht="25.25" hidden="1" customHeight="1" x14ac:dyDescent="0.2"/>
    <row r="426" ht="25.25" hidden="1" customHeight="1" x14ac:dyDescent="0.2"/>
    <row r="427" ht="25.25" hidden="1" customHeight="1" x14ac:dyDescent="0.2"/>
    <row r="428" ht="25.25"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hidden="1" customHeight="1" x14ac:dyDescent="0.2"/>
    <row r="435" ht="25.25" hidden="1" customHeight="1" x14ac:dyDescent="0.2"/>
    <row r="436" ht="25.25" hidden="1" customHeight="1" x14ac:dyDescent="0.2"/>
    <row r="437" ht="25.25" hidden="1"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hidden="1" customHeight="1" x14ac:dyDescent="0.2"/>
    <row r="483" ht="25.25" hidden="1" customHeight="1" x14ac:dyDescent="0.2"/>
    <row r="484" ht="25.25" hidden="1" customHeight="1" x14ac:dyDescent="0.2"/>
    <row r="485" ht="25.25" hidden="1" customHeight="1" x14ac:dyDescent="0.2"/>
    <row r="486" ht="25.25" hidden="1" customHeight="1" x14ac:dyDescent="0.2"/>
    <row r="487" ht="25.25" hidden="1" customHeight="1" x14ac:dyDescent="0.2"/>
    <row r="488" ht="25.25" hidden="1" customHeight="1" x14ac:dyDescent="0.2"/>
    <row r="489" ht="25.25"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hidden="1" customHeight="1" x14ac:dyDescent="0.2"/>
    <row r="496" ht="25.25" hidden="1" customHeight="1" x14ac:dyDescent="0.2"/>
    <row r="497" ht="25.25" hidden="1" customHeight="1" x14ac:dyDescent="0.2"/>
    <row r="498" ht="25.25" hidden="1"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hidden="1" customHeight="1" x14ac:dyDescent="0.2"/>
    <row r="544" ht="25.25" hidden="1" customHeight="1" x14ac:dyDescent="0.2"/>
    <row r="545" ht="25.25" hidden="1" customHeight="1" x14ac:dyDescent="0.2"/>
    <row r="546" ht="25.25" hidden="1" customHeight="1" x14ac:dyDescent="0.2"/>
    <row r="547" ht="25.25" hidden="1" customHeight="1" x14ac:dyDescent="0.2"/>
    <row r="548" ht="25.25" hidden="1" customHeight="1" x14ac:dyDescent="0.2"/>
    <row r="549" ht="25.25" hidden="1" customHeight="1" x14ac:dyDescent="0.2"/>
    <row r="550" ht="25.25"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hidden="1" customHeight="1" x14ac:dyDescent="0.2"/>
    <row r="557" ht="25.25" hidden="1" customHeight="1" x14ac:dyDescent="0.2"/>
    <row r="558" ht="25.25" hidden="1" customHeight="1" x14ac:dyDescent="0.2"/>
    <row r="559" ht="25.25" hidden="1"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hidden="1" customHeight="1" x14ac:dyDescent="0.2"/>
    <row r="605" ht="25.25" hidden="1" customHeight="1" x14ac:dyDescent="0.2"/>
    <row r="606" ht="25.25" hidden="1" customHeight="1" x14ac:dyDescent="0.2"/>
    <row r="607" ht="25.25" hidden="1" customHeight="1" x14ac:dyDescent="0.2"/>
    <row r="608" ht="25.25" hidden="1" customHeight="1" x14ac:dyDescent="0.2"/>
    <row r="609" ht="25.25" hidden="1" customHeight="1" x14ac:dyDescent="0.2"/>
    <row r="610" ht="25.25" hidden="1" customHeight="1" x14ac:dyDescent="0.2"/>
    <row r="611" ht="25.25"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hidden="1" customHeight="1" x14ac:dyDescent="0.2"/>
    <row r="618" ht="25.25" hidden="1" customHeight="1" x14ac:dyDescent="0.2"/>
    <row r="619" ht="25.25" hidden="1" customHeight="1" x14ac:dyDescent="0.2"/>
    <row r="620" ht="25.25" hidden="1"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hidden="1" customHeight="1" x14ac:dyDescent="0.2"/>
    <row r="668" ht="25.25" hidden="1" customHeight="1" x14ac:dyDescent="0.2"/>
    <row r="669" ht="25.25" hidden="1" customHeight="1" x14ac:dyDescent="0.2"/>
    <row r="670" ht="25.25" hidden="1" customHeight="1" x14ac:dyDescent="0.2"/>
    <row r="671" ht="25.25" hidden="1" customHeight="1" x14ac:dyDescent="0.2"/>
    <row r="672" ht="25.25" hidden="1" customHeight="1" x14ac:dyDescent="0.2"/>
    <row r="673" ht="25.25" hidden="1"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hidden="1" customHeight="1" x14ac:dyDescent="0.2"/>
    <row r="723" ht="25.25" hidden="1" customHeight="1" x14ac:dyDescent="0.2"/>
    <row r="724" ht="25.25" hidden="1" customHeight="1" x14ac:dyDescent="0.2"/>
    <row r="725" ht="25.25" hidden="1" customHeight="1" x14ac:dyDescent="0.2"/>
    <row r="726" ht="25.25" hidden="1" customHeight="1" x14ac:dyDescent="0.2"/>
    <row r="727" ht="25.25" hidden="1" customHeight="1" x14ac:dyDescent="0.2"/>
    <row r="728" ht="25.25" hidden="1"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hidden="1" customHeight="1" x14ac:dyDescent="0.2"/>
    <row r="778" ht="25.25" hidden="1" customHeight="1" x14ac:dyDescent="0.2"/>
    <row r="779" ht="25.25" hidden="1" customHeight="1" x14ac:dyDescent="0.2"/>
    <row r="780" ht="25.25" hidden="1" customHeight="1" x14ac:dyDescent="0.2"/>
    <row r="781" ht="25.25" hidden="1" customHeight="1" x14ac:dyDescent="0.2"/>
    <row r="782" ht="25.25" hidden="1" customHeight="1" x14ac:dyDescent="0.2"/>
    <row r="783" ht="25.25" hidden="1" customHeight="1" x14ac:dyDescent="0.2"/>
    <row r="784" ht="25.25" customHeight="1" x14ac:dyDescent="0.2"/>
    <row r="785" ht="25.25" customHeight="1" x14ac:dyDescent="0.2"/>
    <row r="786" ht="25.25" customHeight="1" x14ac:dyDescent="0.2"/>
    <row r="787" ht="25.25" customHeight="1" x14ac:dyDescent="0.2"/>
    <row r="832" hidden="1" x14ac:dyDescent="0.2"/>
    <row r="833" hidden="1" x14ac:dyDescent="0.2"/>
    <row r="834" hidden="1" x14ac:dyDescent="0.2"/>
    <row r="835" hidden="1" x14ac:dyDescent="0.2"/>
    <row r="836" hidden="1" x14ac:dyDescent="0.2"/>
    <row r="837" hidden="1" x14ac:dyDescent="0.2"/>
    <row r="838" hidden="1" x14ac:dyDescent="0.2"/>
    <row r="887" hidden="1" x14ac:dyDescent="0.2"/>
    <row r="888" hidden="1" x14ac:dyDescent="0.2"/>
    <row r="889" hidden="1" x14ac:dyDescent="0.2"/>
    <row r="890" hidden="1" x14ac:dyDescent="0.2"/>
    <row r="891" hidden="1" x14ac:dyDescent="0.2"/>
    <row r="892" hidden="1" x14ac:dyDescent="0.2"/>
    <row r="893" hidden="1" x14ac:dyDescent="0.2"/>
    <row r="942" hidden="1" x14ac:dyDescent="0.2"/>
    <row r="943" hidden="1" x14ac:dyDescent="0.2"/>
    <row r="944" hidden="1" x14ac:dyDescent="0.2"/>
    <row r="945" hidden="1" x14ac:dyDescent="0.2"/>
    <row r="946" hidden="1" x14ac:dyDescent="0.2"/>
    <row r="947" hidden="1" x14ac:dyDescent="0.2"/>
    <row r="948" hidden="1" x14ac:dyDescent="0.2"/>
    <row r="997" hidden="1" x14ac:dyDescent="0.2"/>
    <row r="998" hidden="1" x14ac:dyDescent="0.2"/>
    <row r="999" hidden="1" x14ac:dyDescent="0.2"/>
    <row r="1000" hidden="1" x14ac:dyDescent="0.2"/>
    <row r="1001" hidden="1" x14ac:dyDescent="0.2"/>
    <row r="1002" hidden="1" x14ac:dyDescent="0.2"/>
    <row r="1003" hidden="1" x14ac:dyDescent="0.2"/>
    <row r="1052" hidden="1" x14ac:dyDescent="0.2"/>
    <row r="1053" hidden="1" x14ac:dyDescent="0.2"/>
    <row r="1054" hidden="1" x14ac:dyDescent="0.2"/>
    <row r="1055" hidden="1" x14ac:dyDescent="0.2"/>
    <row r="1056" hidden="1" x14ac:dyDescent="0.2"/>
    <row r="1057" hidden="1" x14ac:dyDescent="0.2"/>
    <row r="1058" hidden="1" x14ac:dyDescent="0.2"/>
  </sheetData>
  <sheetProtection algorithmName="SHA-512" hashValue="tUaMe33gL7pQloWy3hiiFf44zaubcrXV+pR6ucNDqaxMNYMqo353gUYx5VdmwGdxLfazJXsooa8j11ibIQEdlg==" saltValue="nGSWFQgy3zpHcWGPRMpSCg==" spinCount="100000" sheet="1" objects="1" scenarios="1"/>
  <mergeCells count="102">
    <mergeCell ref="C79:D79"/>
    <mergeCell ref="E79:F79"/>
    <mergeCell ref="B80:F80"/>
    <mergeCell ref="B81:F81"/>
    <mergeCell ref="B54:C54"/>
    <mergeCell ref="D54:E54"/>
    <mergeCell ref="C76:D76"/>
    <mergeCell ref="E76:F76"/>
    <mergeCell ref="C77:D77"/>
    <mergeCell ref="E77:F77"/>
    <mergeCell ref="C78:D78"/>
    <mergeCell ref="E78:F78"/>
    <mergeCell ref="B73:F73"/>
    <mergeCell ref="C74:D74"/>
    <mergeCell ref="E74:F74"/>
    <mergeCell ref="C75:D75"/>
    <mergeCell ref="C66:D66"/>
    <mergeCell ref="E66:F66"/>
    <mergeCell ref="C67:D67"/>
    <mergeCell ref="E67:F67"/>
    <mergeCell ref="C68:D68"/>
    <mergeCell ref="E68:F68"/>
    <mergeCell ref="E75:F75"/>
    <mergeCell ref="C69:D69"/>
    <mergeCell ref="E69:F69"/>
    <mergeCell ref="C70:D70"/>
    <mergeCell ref="E70:F70"/>
    <mergeCell ref="C71:D71"/>
    <mergeCell ref="E71:F71"/>
    <mergeCell ref="B38:C38"/>
    <mergeCell ref="B33:C33"/>
    <mergeCell ref="B35:C35"/>
    <mergeCell ref="B37:C37"/>
    <mergeCell ref="B41:F41"/>
    <mergeCell ref="C64:D64"/>
    <mergeCell ref="B58:C58"/>
    <mergeCell ref="B60:D60"/>
    <mergeCell ref="C61:D61"/>
    <mergeCell ref="B62:B63"/>
    <mergeCell ref="D58:E58"/>
    <mergeCell ref="B57:C57"/>
    <mergeCell ref="B53:C53"/>
    <mergeCell ref="B50:C50"/>
    <mergeCell ref="B51:C51"/>
    <mergeCell ref="B47:C47"/>
    <mergeCell ref="B55:C55"/>
    <mergeCell ref="B56:G56"/>
    <mergeCell ref="D57:E57"/>
    <mergeCell ref="D55:E55"/>
    <mergeCell ref="B52:C52"/>
    <mergeCell ref="B48:C48"/>
    <mergeCell ref="D9:F9"/>
    <mergeCell ref="B10:C10"/>
    <mergeCell ref="D10:F10"/>
    <mergeCell ref="B12:C13"/>
    <mergeCell ref="D12:F12"/>
    <mergeCell ref="B24:C24"/>
    <mergeCell ref="B25:C25"/>
    <mergeCell ref="B26:C26"/>
    <mergeCell ref="B14:C14"/>
    <mergeCell ref="B9:C9"/>
    <mergeCell ref="B16:C16"/>
    <mergeCell ref="B17:C17"/>
    <mergeCell ref="B19:C19"/>
    <mergeCell ref="B20:C20"/>
    <mergeCell ref="B21:C21"/>
    <mergeCell ref="B22:C22"/>
    <mergeCell ref="B23:C23"/>
    <mergeCell ref="B46:C46"/>
    <mergeCell ref="D46:E46"/>
    <mergeCell ref="B18:C18"/>
    <mergeCell ref="D45:E45"/>
    <mergeCell ref="B8:C8"/>
    <mergeCell ref="D8:F8"/>
    <mergeCell ref="B1:F1"/>
    <mergeCell ref="C2:F2"/>
    <mergeCell ref="E4:F4"/>
    <mergeCell ref="B5:D5"/>
    <mergeCell ref="E5:F5"/>
    <mergeCell ref="B6:D6"/>
    <mergeCell ref="E6:F6"/>
    <mergeCell ref="B4:D4"/>
    <mergeCell ref="D47:E47"/>
    <mergeCell ref="D49:E49"/>
    <mergeCell ref="D53:E53"/>
    <mergeCell ref="D51:E51"/>
    <mergeCell ref="D52:E52"/>
    <mergeCell ref="D48:E48"/>
    <mergeCell ref="B45:C45"/>
    <mergeCell ref="B49:C49"/>
    <mergeCell ref="B27:C27"/>
    <mergeCell ref="B39:C39"/>
    <mergeCell ref="B40:D40"/>
    <mergeCell ref="B43:G43"/>
    <mergeCell ref="B28:C28"/>
    <mergeCell ref="B29:C29"/>
    <mergeCell ref="B44:C44"/>
    <mergeCell ref="B30:C30"/>
    <mergeCell ref="B31:C31"/>
    <mergeCell ref="B32:C32"/>
    <mergeCell ref="B34:C34"/>
    <mergeCell ref="B36:C36"/>
  </mergeCells>
  <conditionalFormatting sqref="G49">
    <cfRule type="cellIs" dxfId="107" priority="33" operator="greaterThan">
      <formula>5000</formula>
    </cfRule>
    <cfRule type="cellIs" dxfId="106" priority="34" operator="lessThanOrEqual">
      <formula>5000</formula>
    </cfRule>
  </conditionalFormatting>
  <conditionalFormatting sqref="G53:G54">
    <cfRule type="cellIs" dxfId="105" priority="31" operator="greaterThan">
      <formula>$F$54</formula>
    </cfRule>
    <cfRule type="cellIs" dxfId="104" priority="32" operator="lessThanOrEqual">
      <formula>$F$54</formula>
    </cfRule>
  </conditionalFormatting>
  <conditionalFormatting sqref="G50">
    <cfRule type="cellIs" dxfId="103" priority="29" operator="greaterThan">
      <formula>$F$50</formula>
    </cfRule>
    <cfRule type="cellIs" dxfId="102" priority="30" operator="lessThanOrEqual">
      <formula>$F$50</formula>
    </cfRule>
  </conditionalFormatting>
  <conditionalFormatting sqref="G51">
    <cfRule type="cellIs" dxfId="101" priority="27" operator="greaterThan">
      <formula>1000</formula>
    </cfRule>
    <cfRule type="cellIs" dxfId="100" priority="28" operator="lessThanOrEqual">
      <formula>1000</formula>
    </cfRule>
  </conditionalFormatting>
  <conditionalFormatting sqref="G57">
    <cfRule type="cellIs" dxfId="99" priority="3" operator="equal">
      <formula>0</formula>
    </cfRule>
    <cfRule type="cellIs" dxfId="98" priority="6" operator="lessThan">
      <formula>70000</formula>
    </cfRule>
    <cfRule type="cellIs" dxfId="97" priority="21" operator="lessThanOrEqual">
      <formula>500000</formula>
    </cfRule>
    <cfRule type="cellIs" dxfId="96" priority="22" operator="greaterThan">
      <formula>500000</formula>
    </cfRule>
  </conditionalFormatting>
  <conditionalFormatting sqref="G55">
    <cfRule type="cellIs" dxfId="95" priority="13" operator="notEqual">
      <formula>ROUND((0.15*$D$19),2)</formula>
    </cfRule>
    <cfRule type="cellIs" dxfId="94" priority="14" operator="equal">
      <formula>ROUND((0.15*$D$19),2)</formula>
    </cfRule>
  </conditionalFormatting>
  <conditionalFormatting sqref="G47">
    <cfRule type="cellIs" dxfId="93" priority="11" operator="lessThanOrEqual">
      <formula>ROUND((0.2*$D$31),2)</formula>
    </cfRule>
    <cfRule type="cellIs" dxfId="92" priority="12" operator="greaterThan">
      <formula>ROUND((0.2*$D$31),2)</formula>
    </cfRule>
  </conditionalFormatting>
  <conditionalFormatting sqref="G58">
    <cfRule type="cellIs" dxfId="91" priority="7" operator="lessThan">
      <formula>$F$58</formula>
    </cfRule>
    <cfRule type="cellIs" dxfId="90" priority="8" operator="greaterThan">
      <formula>$F$58</formula>
    </cfRule>
  </conditionalFormatting>
  <conditionalFormatting sqref="G48">
    <cfRule type="cellIs" dxfId="89" priority="1" operator="lessThanOrEqual">
      <formula>ROUND((0.4*D31),2)</formula>
    </cfRule>
    <cfRule type="cellIs" dxfId="88" priority="2" operator="greaterThan">
      <formula>ROUND((0.4*D31),2)</formula>
    </cfRule>
  </conditionalFormatting>
  <conditionalFormatting sqref="G52">
    <cfRule type="cellIs" dxfId="87" priority="4" operator="lessThanOrEqual">
      <formula>ROUND((0.01*D34),2)</formula>
    </cfRule>
    <cfRule type="cellIs" dxfId="86" priority="5" operator="greaterThan">
      <formula>ROUND((0.01*D34),2)</formula>
    </cfRule>
  </conditionalFormatting>
  <dataValidations count="3">
    <dataValidation allowBlank="1" showInputMessage="1" showErrorMessage="1" prompt="A rellenar por el órgano instructor" sqref="E4:F5" xr:uid="{00000000-0002-0000-0D00-000000000000}"/>
    <dataValidation type="whole" operator="lessThanOrEqual" allowBlank="1" showInputMessage="1" showErrorMessage="1" prompt="Indicar el número total de alumnos de la PA" sqref="E50" xr:uid="{00000000-0002-0000-0D00-000001000000}">
      <formula1>2000</formula1>
    </dataValidation>
    <dataValidation type="decimal" operator="lessThanOrEqual" allowBlank="1" showInputMessage="1" showErrorMessage="1" sqref="E28:F29 E36:F36 E14:F18 E20:F26 E39:F39" xr:uid="{00000000-0002-0000-0D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9">
    <pageSetUpPr fitToPage="1"/>
  </sheetPr>
  <dimension ref="B1:U1051"/>
  <sheetViews>
    <sheetView zoomScale="80" zoomScaleNormal="80" zoomScalePageLayoutView="75" workbookViewId="0">
      <selection activeCell="D45" sqref="D45:E45"/>
    </sheetView>
  </sheetViews>
  <sheetFormatPr baseColWidth="10" defaultColWidth="11.5" defaultRowHeight="13" x14ac:dyDescent="0.2"/>
  <cols>
    <col min="1" max="1" width="3.1640625" style="271" customWidth="1"/>
    <col min="2" max="2" width="35.5" style="271" bestFit="1" customWidth="1"/>
    <col min="3" max="3" width="28.66406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7"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57"/>
    </row>
    <row r="2" spans="2:7" s="258" customFormat="1" ht="41.25" customHeight="1" x14ac:dyDescent="0.2">
      <c r="B2" s="482" t="s">
        <v>370</v>
      </c>
      <c r="C2" s="825" t="s">
        <v>579</v>
      </c>
      <c r="D2" s="825"/>
      <c r="E2" s="825"/>
      <c r="F2" s="825"/>
      <c r="G2" s="257"/>
    </row>
    <row r="3" spans="2:7" s="262" customFormat="1" ht="14" customHeight="1" x14ac:dyDescent="0.2">
      <c r="B3" s="488"/>
      <c r="C3" s="488"/>
      <c r="D3" s="488"/>
      <c r="E3" s="488"/>
      <c r="F3" s="488"/>
      <c r="G3" s="261"/>
    </row>
    <row r="4" spans="2:7" s="262" customFormat="1" ht="21" customHeight="1" x14ac:dyDescent="0.2">
      <c r="B4" s="942" t="s">
        <v>361</v>
      </c>
      <c r="C4" s="943"/>
      <c r="D4" s="944"/>
      <c r="E4" s="826"/>
      <c r="F4" s="826"/>
      <c r="G4" s="261"/>
    </row>
    <row r="5" spans="2:7" s="262" customFormat="1" ht="17.25" customHeight="1" x14ac:dyDescent="0.2">
      <c r="B5" s="942" t="s">
        <v>360</v>
      </c>
      <c r="C5" s="943"/>
      <c r="D5" s="944"/>
      <c r="E5" s="826"/>
      <c r="F5" s="826"/>
      <c r="G5" s="261"/>
    </row>
    <row r="6" spans="2:7" s="262" customFormat="1" ht="15.75" customHeight="1" x14ac:dyDescent="0.2">
      <c r="B6" s="942" t="s">
        <v>359</v>
      </c>
      <c r="C6" s="943"/>
      <c r="D6" s="944"/>
      <c r="E6" s="828" t="str">
        <f>'DATOS GENERALES'!M5</f>
        <v xml:space="preserve">Inicial </v>
      </c>
      <c r="F6" s="828"/>
      <c r="G6" s="261"/>
    </row>
    <row r="7" spans="2:7" s="262" customFormat="1" ht="15.75" customHeight="1" x14ac:dyDescent="0.2">
      <c r="B7" s="939"/>
      <c r="C7" s="940"/>
      <c r="D7" s="940"/>
      <c r="E7" s="940"/>
      <c r="F7" s="941"/>
      <c r="G7" s="261"/>
    </row>
    <row r="8" spans="2:7" s="262" customFormat="1" ht="45" customHeight="1" x14ac:dyDescent="0.2">
      <c r="B8" s="759" t="s">
        <v>714</v>
      </c>
      <c r="C8" s="760"/>
      <c r="D8" s="822">
        <f>'DATOS GENERALES'!F417</f>
        <v>0</v>
      </c>
      <c r="E8" s="823"/>
      <c r="F8" s="824"/>
      <c r="G8" s="261"/>
    </row>
    <row r="9" spans="2:7" s="258" customFormat="1" ht="20" customHeight="1" x14ac:dyDescent="0.2">
      <c r="B9" s="759" t="s">
        <v>376</v>
      </c>
      <c r="C9" s="760"/>
      <c r="D9" s="761">
        <f>'DATOS GENERALES'!E24</f>
        <v>0</v>
      </c>
      <c r="E9" s="761"/>
      <c r="F9" s="761"/>
      <c r="G9" s="257"/>
    </row>
    <row r="10" spans="2:7" s="262" customFormat="1" ht="20" customHeight="1" x14ac:dyDescent="0.2">
      <c r="B10" s="759" t="s">
        <v>711</v>
      </c>
      <c r="C10" s="760"/>
      <c r="D10" s="761">
        <f>'DATOS GENERALES'!E26</f>
        <v>0</v>
      </c>
      <c r="E10" s="761"/>
      <c r="F10" s="761"/>
      <c r="G10" s="261"/>
    </row>
    <row r="11" spans="2:7" s="262" customFormat="1" ht="14" x14ac:dyDescent="0.2">
      <c r="B11" s="939"/>
      <c r="C11" s="940"/>
      <c r="D11" s="940"/>
      <c r="E11" s="940"/>
      <c r="F11" s="941"/>
      <c r="G11" s="261"/>
    </row>
    <row r="12" spans="2:7" s="265" customFormat="1" ht="39.75" customHeight="1" x14ac:dyDescent="0.2">
      <c r="B12" s="861" t="s">
        <v>356</v>
      </c>
      <c r="C12" s="861"/>
      <c r="D12" s="862" t="s">
        <v>355</v>
      </c>
      <c r="E12" s="862"/>
      <c r="F12" s="862"/>
      <c r="G12" s="264"/>
    </row>
    <row r="13" spans="2:7" s="265" customFormat="1" ht="54" customHeight="1" x14ac:dyDescent="0.2">
      <c r="B13" s="861"/>
      <c r="C13" s="861"/>
      <c r="D13" s="432" t="s">
        <v>651</v>
      </c>
      <c r="E13" s="432" t="s">
        <v>354</v>
      </c>
      <c r="F13" s="432" t="s">
        <v>353</v>
      </c>
      <c r="G13" s="264"/>
    </row>
    <row r="14" spans="2:7" s="268" customFormat="1" ht="29.25" customHeight="1" x14ac:dyDescent="0.2">
      <c r="B14" s="764" t="s">
        <v>638</v>
      </c>
      <c r="C14" s="765"/>
      <c r="D14" s="277">
        <f>ROUND(SUM(E14:F14),2)</f>
        <v>0</v>
      </c>
      <c r="E14" s="266"/>
      <c r="F14" s="266"/>
      <c r="G14" s="267"/>
    </row>
    <row r="15" spans="2:7" s="268" customFormat="1" ht="29.25" customHeight="1" x14ac:dyDescent="0.2">
      <c r="B15" s="471" t="s">
        <v>741</v>
      </c>
      <c r="C15" s="472"/>
      <c r="D15" s="277">
        <f>ROUND(SUM(E15:F15),2)</f>
        <v>0</v>
      </c>
      <c r="E15" s="266"/>
      <c r="F15" s="266"/>
      <c r="G15" s="267"/>
    </row>
    <row r="16" spans="2:7" s="268" customFormat="1" ht="29.25" customHeight="1" x14ac:dyDescent="0.2">
      <c r="B16" s="764" t="s">
        <v>742</v>
      </c>
      <c r="C16" s="765"/>
      <c r="D16" s="277">
        <f>ROUND(SUM(E16:F16),2)</f>
        <v>0</v>
      </c>
      <c r="E16" s="266"/>
      <c r="F16" s="266"/>
      <c r="G16" s="267"/>
    </row>
    <row r="17" spans="2:7" s="268" customFormat="1" ht="29.25" customHeight="1" x14ac:dyDescent="0.2">
      <c r="B17" s="764" t="s">
        <v>759</v>
      </c>
      <c r="C17" s="765"/>
      <c r="D17" s="277">
        <f>ROUND(SUM(E17:F17),2)</f>
        <v>0</v>
      </c>
      <c r="E17" s="266"/>
      <c r="F17" s="266"/>
      <c r="G17" s="267"/>
    </row>
    <row r="18" spans="2:7" s="268" customFormat="1" ht="29.25" customHeight="1" x14ac:dyDescent="0.2">
      <c r="B18" s="764" t="s">
        <v>758</v>
      </c>
      <c r="C18" s="765"/>
      <c r="D18" s="277">
        <f>ROUND(SUM(E18:F18),2)</f>
        <v>0</v>
      </c>
      <c r="E18" s="266"/>
      <c r="F18" s="266"/>
      <c r="G18" s="267"/>
    </row>
    <row r="19" spans="2:7" s="265" customFormat="1" ht="29.25" customHeight="1" x14ac:dyDescent="0.2">
      <c r="B19" s="777" t="s">
        <v>337</v>
      </c>
      <c r="C19" s="777"/>
      <c r="D19" s="404">
        <f>ROUND(SUM(D14:D18),2)</f>
        <v>0</v>
      </c>
      <c r="E19" s="404">
        <f t="shared" ref="E19:F19" si="0">ROUND(SUM(E14:E18),2)</f>
        <v>0</v>
      </c>
      <c r="F19" s="404">
        <f t="shared" si="0"/>
        <v>0</v>
      </c>
      <c r="G19" s="264"/>
    </row>
    <row r="20" spans="2:7" s="265" customFormat="1" ht="29.25" customHeight="1" x14ac:dyDescent="0.2">
      <c r="B20" s="774" t="s">
        <v>597</v>
      </c>
      <c r="C20" s="774"/>
      <c r="D20" s="278">
        <f t="shared" ref="D20:D26" si="1">ROUND(SUM(E20:F20),2)</f>
        <v>0</v>
      </c>
      <c r="E20" s="266"/>
      <c r="F20" s="266"/>
      <c r="G20" s="264"/>
    </row>
    <row r="21" spans="2:7" s="265" customFormat="1" ht="29.25" customHeight="1" x14ac:dyDescent="0.2">
      <c r="B21" s="774" t="s">
        <v>591</v>
      </c>
      <c r="C21" s="774"/>
      <c r="D21" s="278">
        <f t="shared" si="1"/>
        <v>0</v>
      </c>
      <c r="E21" s="266"/>
      <c r="F21" s="266"/>
      <c r="G21" s="264"/>
    </row>
    <row r="22" spans="2:7" s="265" customFormat="1" ht="29.25" customHeight="1" x14ac:dyDescent="0.2">
      <c r="B22" s="774" t="s">
        <v>473</v>
      </c>
      <c r="C22" s="774"/>
      <c r="D22" s="278">
        <f t="shared" si="1"/>
        <v>0</v>
      </c>
      <c r="E22" s="266"/>
      <c r="F22" s="266"/>
      <c r="G22" s="264"/>
    </row>
    <row r="23" spans="2:7" s="265" customFormat="1" ht="29.25" customHeight="1" x14ac:dyDescent="0.2">
      <c r="B23" s="774" t="s">
        <v>595</v>
      </c>
      <c r="C23" s="774"/>
      <c r="D23" s="278">
        <f t="shared" si="1"/>
        <v>0</v>
      </c>
      <c r="E23" s="266"/>
      <c r="F23" s="266"/>
      <c r="G23" s="264"/>
    </row>
    <row r="24" spans="2:7" s="265" customFormat="1" ht="29.25" customHeight="1" x14ac:dyDescent="0.2">
      <c r="B24" s="774" t="s">
        <v>592</v>
      </c>
      <c r="C24" s="774"/>
      <c r="D24" s="278">
        <f t="shared" si="1"/>
        <v>0</v>
      </c>
      <c r="E24" s="266"/>
      <c r="F24" s="266"/>
      <c r="G24" s="264"/>
    </row>
    <row r="25" spans="2:7" s="265" customFormat="1" ht="29.25" customHeight="1" x14ac:dyDescent="0.2">
      <c r="B25" s="774" t="s">
        <v>598</v>
      </c>
      <c r="C25" s="774"/>
      <c r="D25" s="278">
        <f t="shared" si="1"/>
        <v>0</v>
      </c>
      <c r="E25" s="266"/>
      <c r="F25" s="266"/>
      <c r="G25" s="264"/>
    </row>
    <row r="26" spans="2:7" s="265" customFormat="1" ht="29.25" customHeight="1" x14ac:dyDescent="0.2">
      <c r="B26" s="774" t="s">
        <v>594</v>
      </c>
      <c r="C26" s="774"/>
      <c r="D26" s="278">
        <f t="shared" si="1"/>
        <v>0</v>
      </c>
      <c r="E26" s="266"/>
      <c r="F26" s="266"/>
      <c r="G26" s="264"/>
    </row>
    <row r="27" spans="2:7" s="265" customFormat="1" ht="29.25" customHeight="1" x14ac:dyDescent="0.2">
      <c r="B27" s="777" t="s">
        <v>336</v>
      </c>
      <c r="C27" s="777"/>
      <c r="D27" s="404">
        <f>ROUND(SUM(D20:D26),2)</f>
        <v>0</v>
      </c>
      <c r="E27" s="404">
        <f>ROUND(SUM(E20:E26),2)</f>
        <v>0</v>
      </c>
      <c r="F27" s="404">
        <f>ROUND(SUM(F20:F26),2)</f>
        <v>0</v>
      </c>
      <c r="G27" s="264"/>
    </row>
    <row r="28" spans="2:7" s="265" customFormat="1" ht="29.25" customHeight="1" x14ac:dyDescent="0.2">
      <c r="B28" s="724" t="s">
        <v>335</v>
      </c>
      <c r="C28" s="725"/>
      <c r="D28" s="404">
        <f>ROUND(SUM(D19,D27),2)</f>
        <v>0</v>
      </c>
      <c r="E28" s="404">
        <f t="shared" ref="E28:F28" si="2">ROUND(SUM(E19,E27),2)</f>
        <v>0</v>
      </c>
      <c r="F28" s="404">
        <f t="shared" si="2"/>
        <v>0</v>
      </c>
      <c r="G28" s="264"/>
    </row>
    <row r="29" spans="2:7" s="265" customFormat="1" ht="29.25" customHeight="1" x14ac:dyDescent="0.2">
      <c r="B29" s="724" t="s">
        <v>334</v>
      </c>
      <c r="C29" s="725"/>
      <c r="D29" s="404">
        <f>ROUND((0.15*D19),2)</f>
        <v>0</v>
      </c>
      <c r="E29" s="404">
        <f t="shared" ref="E29:F29" si="3">ROUND((0.15*E19),2)</f>
        <v>0</v>
      </c>
      <c r="F29" s="404">
        <f t="shared" si="3"/>
        <v>0</v>
      </c>
      <c r="G29" s="264"/>
    </row>
    <row r="30" spans="2:7" s="265" customFormat="1" ht="29.25" customHeight="1" x14ac:dyDescent="0.2">
      <c r="B30" s="728" t="s">
        <v>332</v>
      </c>
      <c r="C30" s="729"/>
      <c r="D30" s="405">
        <f>ROUND(SUM(D28:D29),2)</f>
        <v>0</v>
      </c>
      <c r="E30" s="405">
        <f t="shared" ref="E30:F30" si="4">ROUND(SUM(E28:E29),2)</f>
        <v>0</v>
      </c>
      <c r="F30" s="405">
        <f t="shared" si="4"/>
        <v>0</v>
      </c>
      <c r="G30" s="264"/>
    </row>
    <row r="31" spans="2:7" s="265" customFormat="1" ht="29.25" customHeight="1" x14ac:dyDescent="0.2">
      <c r="B31" s="724" t="s">
        <v>512</v>
      </c>
      <c r="C31" s="725"/>
      <c r="D31" s="404">
        <f>ROUND(SUM(E31:F31),2)</f>
        <v>0</v>
      </c>
      <c r="E31" s="266"/>
      <c r="F31" s="266"/>
      <c r="G31" s="264"/>
    </row>
    <row r="32" spans="2:7" s="265" customFormat="1" ht="29.25" customHeight="1" x14ac:dyDescent="0.2">
      <c r="B32" s="728" t="s">
        <v>333</v>
      </c>
      <c r="C32" s="729"/>
      <c r="D32" s="405">
        <f>ROUND(SUM(D30:D31),2)</f>
        <v>0</v>
      </c>
      <c r="E32" s="405">
        <f t="shared" ref="E32:F32" si="5">ROUND(SUM(E30:E31),2)</f>
        <v>0</v>
      </c>
      <c r="F32" s="405">
        <f t="shared" si="5"/>
        <v>0</v>
      </c>
      <c r="G32" s="264"/>
    </row>
    <row r="33" spans="2:7" s="265" customFormat="1" ht="29.25" customHeight="1" x14ac:dyDescent="0.2">
      <c r="B33" s="863" t="s">
        <v>331</v>
      </c>
      <c r="C33" s="863"/>
      <c r="D33" s="406">
        <f>ROUND(SUM(E33:F33),2)</f>
        <v>0</v>
      </c>
      <c r="E33" s="266"/>
      <c r="F33" s="266"/>
      <c r="G33" s="264"/>
    </row>
    <row r="34" spans="2:7" s="265" customFormat="1" ht="29.25" customHeight="1" x14ac:dyDescent="0.2">
      <c r="B34" s="864" t="s">
        <v>586</v>
      </c>
      <c r="C34" s="864"/>
      <c r="D34" s="864"/>
      <c r="E34" s="407">
        <f>ROUND((IFERROR($E$32/$D$32,0)),2)</f>
        <v>0</v>
      </c>
      <c r="F34" s="407">
        <f>ROUND((IFERROR($F$32/$D$32,0)),2)</f>
        <v>0</v>
      </c>
      <c r="G34" s="264"/>
    </row>
    <row r="35" spans="2:7" s="265" customFormat="1" ht="48.75" customHeight="1" x14ac:dyDescent="0.2">
      <c r="B35" s="835" t="s">
        <v>700</v>
      </c>
      <c r="C35" s="835"/>
      <c r="D35" s="835"/>
      <c r="E35" s="835"/>
      <c r="F35" s="835"/>
      <c r="G35" s="264"/>
    </row>
    <row r="36" spans="2:7" s="265" customFormat="1" ht="12" customHeight="1" x14ac:dyDescent="0.2">
      <c r="B36" s="269"/>
      <c r="C36" s="269"/>
      <c r="D36" s="269"/>
      <c r="E36" s="269"/>
      <c r="F36" s="269"/>
      <c r="G36" s="264"/>
    </row>
    <row r="37" spans="2:7" s="265" customFormat="1" ht="29.25" customHeight="1" x14ac:dyDescent="0.2">
      <c r="B37" s="775" t="s">
        <v>330</v>
      </c>
      <c r="C37" s="776"/>
      <c r="D37" s="776"/>
      <c r="E37" s="776"/>
      <c r="F37" s="776"/>
      <c r="G37" s="813"/>
    </row>
    <row r="38" spans="2:7" s="265" customFormat="1" ht="29.25" customHeight="1" x14ac:dyDescent="0.2">
      <c r="B38" s="865" t="s">
        <v>329</v>
      </c>
      <c r="C38" s="866"/>
      <c r="D38" s="473" t="s">
        <v>328</v>
      </c>
      <c r="E38" s="473" t="s">
        <v>327</v>
      </c>
      <c r="F38" s="483" t="s">
        <v>642</v>
      </c>
      <c r="G38" s="483" t="s">
        <v>438</v>
      </c>
    </row>
    <row r="39" spans="2:7" s="265" customFormat="1" ht="29.25" customHeight="1" x14ac:dyDescent="0.2">
      <c r="B39" s="724" t="s">
        <v>471</v>
      </c>
      <c r="C39" s="867"/>
      <c r="D39" s="790" t="s">
        <v>502</v>
      </c>
      <c r="E39" s="791" t="s">
        <v>319</v>
      </c>
      <c r="F39" s="409" t="s">
        <v>472</v>
      </c>
      <c r="G39" s="279">
        <f>$D$14</f>
        <v>0</v>
      </c>
    </row>
    <row r="40" spans="2:7" s="265" customFormat="1" ht="29.25" customHeight="1" x14ac:dyDescent="0.2">
      <c r="B40" s="724" t="s">
        <v>743</v>
      </c>
      <c r="C40" s="867"/>
      <c r="D40" s="790" t="s">
        <v>502</v>
      </c>
      <c r="E40" s="791" t="s">
        <v>319</v>
      </c>
      <c r="F40" s="409" t="s">
        <v>472</v>
      </c>
      <c r="G40" s="279">
        <f>$D$14</f>
        <v>0</v>
      </c>
    </row>
    <row r="41" spans="2:7" s="265" customFormat="1" ht="29.25" customHeight="1" x14ac:dyDescent="0.2">
      <c r="B41" s="724" t="s">
        <v>521</v>
      </c>
      <c r="C41" s="725"/>
      <c r="D41" s="790" t="s">
        <v>690</v>
      </c>
      <c r="E41" s="791" t="s">
        <v>319</v>
      </c>
      <c r="F41" s="410">
        <f>ROUND((0.2*$D28),2)</f>
        <v>0</v>
      </c>
      <c r="G41" s="278">
        <f>$D$18</f>
        <v>0</v>
      </c>
    </row>
    <row r="42" spans="2:7" s="265" customFormat="1" ht="29.25" customHeight="1" x14ac:dyDescent="0.2">
      <c r="B42" s="724" t="s">
        <v>736</v>
      </c>
      <c r="C42" s="725"/>
      <c r="D42" s="790" t="s">
        <v>737</v>
      </c>
      <c r="E42" s="791" t="s">
        <v>319</v>
      </c>
      <c r="F42" s="410">
        <f>ROUND((0.4*D28),2)</f>
        <v>0</v>
      </c>
      <c r="G42" s="278">
        <f>D20</f>
        <v>0</v>
      </c>
    </row>
    <row r="43" spans="2:7" s="265" customFormat="1" ht="29.25" customHeight="1" x14ac:dyDescent="0.2">
      <c r="B43" s="724" t="s">
        <v>326</v>
      </c>
      <c r="C43" s="725"/>
      <c r="D43" s="808" t="s">
        <v>748</v>
      </c>
      <c r="E43" s="791" t="s">
        <v>319</v>
      </c>
      <c r="F43" s="410">
        <v>5000</v>
      </c>
      <c r="G43" s="278">
        <f>$D$21</f>
        <v>0</v>
      </c>
    </row>
    <row r="44" spans="2:7" s="265" customFormat="1" ht="29.25" customHeight="1" x14ac:dyDescent="0.2">
      <c r="B44" s="724" t="s">
        <v>1007</v>
      </c>
      <c r="C44" s="725"/>
      <c r="D44" s="484" t="s">
        <v>324</v>
      </c>
      <c r="E44" s="270"/>
      <c r="F44" s="410">
        <f>ROUND((40*E44),2)</f>
        <v>0</v>
      </c>
      <c r="G44" s="278">
        <f>$D$22</f>
        <v>0</v>
      </c>
    </row>
    <row r="45" spans="2:7" s="265" customFormat="1" ht="29.25" customHeight="1" x14ac:dyDescent="0.2">
      <c r="B45" s="724" t="s">
        <v>368</v>
      </c>
      <c r="C45" s="725"/>
      <c r="D45" s="790" t="s">
        <v>745</v>
      </c>
      <c r="E45" s="791" t="s">
        <v>319</v>
      </c>
      <c r="F45" s="410">
        <v>1000</v>
      </c>
      <c r="G45" s="278">
        <f>$D$23</f>
        <v>0</v>
      </c>
    </row>
    <row r="46" spans="2:7" s="265" customFormat="1" ht="29.25" customHeight="1" x14ac:dyDescent="0.2">
      <c r="B46" s="805" t="s">
        <v>644</v>
      </c>
      <c r="C46" s="806"/>
      <c r="D46" s="790" t="s">
        <v>645</v>
      </c>
      <c r="E46" s="807"/>
      <c r="F46" s="410">
        <f>ROUND((0.01*D30),2)</f>
        <v>0</v>
      </c>
      <c r="G46" s="277">
        <f>$D24</f>
        <v>0</v>
      </c>
    </row>
    <row r="47" spans="2:7" s="265" customFormat="1" ht="29.25" customHeight="1" x14ac:dyDescent="0.2">
      <c r="B47" s="724" t="s">
        <v>599</v>
      </c>
      <c r="C47" s="725"/>
      <c r="D47" s="808" t="s">
        <v>604</v>
      </c>
      <c r="E47" s="791" t="s">
        <v>319</v>
      </c>
      <c r="F47" s="410">
        <v>1500</v>
      </c>
      <c r="G47" s="278">
        <f>$D$26</f>
        <v>0</v>
      </c>
    </row>
    <row r="48" spans="2:7" s="265" customFormat="1" ht="33.75" customHeight="1" x14ac:dyDescent="0.2">
      <c r="B48" s="724" t="s">
        <v>322</v>
      </c>
      <c r="C48" s="725"/>
      <c r="D48" s="790" t="s">
        <v>641</v>
      </c>
      <c r="E48" s="791" t="s">
        <v>319</v>
      </c>
      <c r="F48" s="410">
        <f>ROUND((0.15*D19),2)</f>
        <v>0</v>
      </c>
      <c r="G48" s="277">
        <f>$D$29</f>
        <v>0</v>
      </c>
    </row>
    <row r="49" spans="2:21" ht="29.25" customHeight="1" x14ac:dyDescent="0.2">
      <c r="B49" s="798" t="s">
        <v>321</v>
      </c>
      <c r="C49" s="799"/>
      <c r="D49" s="799"/>
      <c r="E49" s="799"/>
      <c r="F49" s="799"/>
      <c r="G49" s="800"/>
    </row>
    <row r="50" spans="2:21" ht="29.25" customHeight="1" x14ac:dyDescent="0.2">
      <c r="B50" s="724" t="s">
        <v>363</v>
      </c>
      <c r="C50" s="725"/>
      <c r="D50" s="803" t="s">
        <v>755</v>
      </c>
      <c r="E50" s="804" t="s">
        <v>319</v>
      </c>
      <c r="F50" s="411">
        <v>500000</v>
      </c>
      <c r="G50" s="280">
        <f>$D$30</f>
        <v>0</v>
      </c>
    </row>
    <row r="51" spans="2:21" ht="29.25" customHeight="1" x14ac:dyDescent="0.2">
      <c r="B51" s="724" t="s">
        <v>523</v>
      </c>
      <c r="C51" s="725"/>
      <c r="D51" s="790" t="s">
        <v>757</v>
      </c>
      <c r="E51" s="791" t="s">
        <v>319</v>
      </c>
      <c r="F51" s="412">
        <f>ROUND((0.6*$D32),2)</f>
        <v>0</v>
      </c>
      <c r="G51" s="278">
        <f>$D$33</f>
        <v>0</v>
      </c>
    </row>
    <row r="52" spans="2:21" ht="12" customHeight="1" x14ac:dyDescent="0.2">
      <c r="B52" s="486"/>
      <c r="C52" s="486"/>
      <c r="D52" s="486"/>
      <c r="E52" s="486"/>
      <c r="F52" s="486"/>
      <c r="G52" s="486"/>
    </row>
    <row r="53" spans="2:21" ht="25.25" customHeight="1" x14ac:dyDescent="0.2">
      <c r="B53" s="792" t="s">
        <v>698</v>
      </c>
      <c r="C53" s="793"/>
      <c r="D53" s="794"/>
      <c r="E53" s="486"/>
      <c r="F53" s="486"/>
      <c r="G53" s="486"/>
    </row>
    <row r="54" spans="2:21" ht="36.75" customHeight="1" x14ac:dyDescent="0.2">
      <c r="B54" s="434" t="s">
        <v>317</v>
      </c>
      <c r="C54" s="795" t="s">
        <v>437</v>
      </c>
      <c r="D54" s="796"/>
      <c r="E54" s="486"/>
      <c r="F54" s="486"/>
      <c r="G54" s="486"/>
    </row>
    <row r="55" spans="2:21" ht="25.25" customHeight="1" x14ac:dyDescent="0.2">
      <c r="B55" s="801" t="s">
        <v>316</v>
      </c>
      <c r="C55" s="370" t="s">
        <v>315</v>
      </c>
      <c r="D55" s="370" t="s">
        <v>314</v>
      </c>
      <c r="E55" s="486"/>
      <c r="F55" s="486"/>
      <c r="G55" s="486"/>
    </row>
    <row r="56" spans="2:21" ht="25.25" customHeight="1" x14ac:dyDescent="0.2">
      <c r="B56" s="802"/>
      <c r="C56" s="370" t="s">
        <v>313</v>
      </c>
      <c r="D56" s="370" t="s">
        <v>312</v>
      </c>
      <c r="E56" s="486"/>
      <c r="F56" s="486"/>
      <c r="G56" s="486"/>
    </row>
    <row r="57" spans="2:21" ht="25.25" customHeight="1" x14ac:dyDescent="0.2">
      <c r="B57" s="435" t="s">
        <v>311</v>
      </c>
      <c r="C57" s="797" t="s">
        <v>310</v>
      </c>
      <c r="D57" s="797"/>
      <c r="E57" s="486"/>
      <c r="F57" s="486"/>
      <c r="G57" s="486"/>
    </row>
    <row r="58" spans="2:21" ht="12" customHeight="1" x14ac:dyDescent="0.2">
      <c r="B58" s="485"/>
      <c r="C58" s="486"/>
      <c r="D58" s="486"/>
      <c r="E58" s="486"/>
      <c r="F58" s="486"/>
      <c r="G58" s="486"/>
    </row>
    <row r="59" spans="2:21" s="274" customFormat="1" ht="40" customHeight="1" x14ac:dyDescent="0.2">
      <c r="B59" s="371" t="s">
        <v>611</v>
      </c>
      <c r="C59" s="829" t="s">
        <v>612</v>
      </c>
      <c r="D59" s="829"/>
      <c r="E59" s="829" t="s">
        <v>613</v>
      </c>
      <c r="F59" s="829"/>
      <c r="G59" s="6"/>
      <c r="H59" s="298"/>
      <c r="I59" s="298"/>
      <c r="O59" s="275"/>
      <c r="Q59" s="226"/>
      <c r="R59" s="226"/>
      <c r="S59" s="226"/>
      <c r="T59" s="226"/>
      <c r="U59" s="226"/>
    </row>
    <row r="60" spans="2:21" s="274" customFormat="1" ht="40" customHeight="1" x14ac:dyDescent="0.2">
      <c r="B60" s="372" t="s">
        <v>614</v>
      </c>
      <c r="C60" s="859" t="s">
        <v>615</v>
      </c>
      <c r="D60" s="859"/>
      <c r="E60" s="859" t="s">
        <v>616</v>
      </c>
      <c r="F60" s="859"/>
      <c r="G60" s="6"/>
      <c r="H60" s="298"/>
      <c r="I60" s="298"/>
      <c r="O60" s="275"/>
      <c r="Q60" s="227"/>
      <c r="R60" s="227"/>
      <c r="S60" s="227"/>
      <c r="T60" s="227"/>
      <c r="U60" s="227"/>
    </row>
    <row r="61" spans="2:21" s="274" customFormat="1" ht="40" customHeight="1" x14ac:dyDescent="0.2">
      <c r="B61" s="371" t="s">
        <v>617</v>
      </c>
      <c r="C61" s="859" t="s">
        <v>618</v>
      </c>
      <c r="D61" s="859"/>
      <c r="E61" s="859" t="s">
        <v>619</v>
      </c>
      <c r="F61" s="859"/>
      <c r="G61" s="6"/>
      <c r="H61" s="298"/>
      <c r="I61" s="298"/>
      <c r="O61" s="275"/>
      <c r="Q61" s="227"/>
      <c r="R61" s="227"/>
      <c r="S61" s="227"/>
      <c r="T61" s="227"/>
      <c r="U61" s="227"/>
    </row>
    <row r="62" spans="2:21" s="274" customFormat="1" ht="50" customHeight="1" x14ac:dyDescent="0.2">
      <c r="B62" s="371" t="s">
        <v>620</v>
      </c>
      <c r="C62" s="859" t="s">
        <v>621</v>
      </c>
      <c r="D62" s="859"/>
      <c r="E62" s="859" t="s">
        <v>622</v>
      </c>
      <c r="F62" s="859"/>
      <c r="G62" s="6"/>
      <c r="H62" s="298"/>
      <c r="I62" s="298"/>
      <c r="O62" s="275"/>
      <c r="Q62" s="227"/>
      <c r="R62" s="227"/>
      <c r="S62" s="227"/>
      <c r="T62" s="227"/>
      <c r="U62" s="227"/>
    </row>
    <row r="63" spans="2:21" s="274" customFormat="1" ht="45.75" customHeight="1" x14ac:dyDescent="0.2">
      <c r="B63" s="371" t="s">
        <v>623</v>
      </c>
      <c r="C63" s="859" t="s">
        <v>624</v>
      </c>
      <c r="D63" s="859"/>
      <c r="E63" s="859" t="s">
        <v>625</v>
      </c>
      <c r="F63" s="859"/>
      <c r="G63" s="6"/>
      <c r="H63" s="298"/>
      <c r="I63" s="298"/>
      <c r="O63" s="275"/>
      <c r="Q63" s="227"/>
      <c r="R63" s="227"/>
      <c r="S63" s="227"/>
      <c r="T63" s="227"/>
      <c r="U63" s="227"/>
    </row>
    <row r="64" spans="2:21" s="274" customFormat="1" ht="67.5" customHeight="1" x14ac:dyDescent="0.2">
      <c r="B64" s="371" t="s">
        <v>626</v>
      </c>
      <c r="C64" s="859" t="s">
        <v>627</v>
      </c>
      <c r="D64" s="859"/>
      <c r="E64" s="859" t="s">
        <v>628</v>
      </c>
      <c r="F64" s="859"/>
      <c r="G64" s="6"/>
      <c r="H64" s="298"/>
      <c r="I64" s="298"/>
      <c r="O64" s="275"/>
      <c r="Q64" s="227"/>
      <c r="R64" s="227"/>
      <c r="S64" s="227"/>
      <c r="T64" s="227"/>
      <c r="U64" s="227"/>
    </row>
    <row r="65" spans="2:21" s="274" customFormat="1" ht="12" customHeight="1" x14ac:dyDescent="0.2">
      <c r="B65" s="489"/>
      <c r="C65" s="489"/>
      <c r="D65" s="490"/>
      <c r="E65" s="490"/>
      <c r="F65" s="490"/>
      <c r="G65" s="491"/>
      <c r="H65" s="227"/>
      <c r="I65" s="227"/>
      <c r="J65" s="227"/>
      <c r="K65" s="227"/>
      <c r="L65" s="227"/>
      <c r="M65" s="227"/>
      <c r="N65" s="227"/>
      <c r="O65" s="227"/>
      <c r="P65" s="227"/>
      <c r="Q65" s="227"/>
      <c r="R65" s="227"/>
      <c r="S65" s="227"/>
      <c r="T65" s="227"/>
      <c r="U65" s="227"/>
    </row>
    <row r="66" spans="2:21" s="274" customFormat="1" ht="25.25" customHeight="1" x14ac:dyDescent="0.2">
      <c r="B66" s="834" t="s">
        <v>699</v>
      </c>
      <c r="C66" s="834"/>
      <c r="D66" s="834"/>
      <c r="E66" s="834"/>
      <c r="F66" s="834"/>
      <c r="G66" s="491"/>
      <c r="H66" s="227"/>
      <c r="I66" s="227"/>
      <c r="J66" s="227"/>
      <c r="K66" s="227"/>
      <c r="L66" s="227"/>
      <c r="M66" s="227"/>
      <c r="N66" s="227"/>
      <c r="O66" s="227"/>
      <c r="P66" s="227"/>
      <c r="Q66" s="227"/>
      <c r="R66" s="227"/>
      <c r="S66" s="227"/>
      <c r="T66" s="227"/>
      <c r="U66" s="227"/>
    </row>
    <row r="67" spans="2:21" s="274" customFormat="1" ht="42.75" customHeight="1" x14ac:dyDescent="0.2">
      <c r="B67" s="371" t="s">
        <v>611</v>
      </c>
      <c r="C67" s="829" t="s">
        <v>629</v>
      </c>
      <c r="D67" s="829"/>
      <c r="E67" s="829" t="s">
        <v>630</v>
      </c>
      <c r="F67" s="829"/>
      <c r="G67" s="491"/>
      <c r="H67" s="421"/>
      <c r="I67" s="227"/>
      <c r="J67" s="227"/>
      <c r="K67" s="227"/>
      <c r="L67" s="227"/>
      <c r="M67" s="227"/>
      <c r="N67" s="227"/>
      <c r="O67" s="227"/>
      <c r="P67" s="227"/>
      <c r="Q67" s="227"/>
      <c r="R67" s="227"/>
      <c r="S67" s="227"/>
      <c r="T67" s="227"/>
      <c r="U67" s="227"/>
    </row>
    <row r="68" spans="2:21" s="274" customFormat="1" ht="25.25" customHeight="1" x14ac:dyDescent="0.2">
      <c r="B68" s="371" t="s">
        <v>631</v>
      </c>
      <c r="C68" s="858">
        <v>27.98</v>
      </c>
      <c r="D68" s="858"/>
      <c r="E68" s="858">
        <v>22.21</v>
      </c>
      <c r="F68" s="858"/>
      <c r="G68" s="492"/>
      <c r="I68" s="298"/>
      <c r="O68" s="275"/>
    </row>
    <row r="69" spans="2:21" s="274" customFormat="1" ht="25.25" customHeight="1" x14ac:dyDescent="0.2">
      <c r="B69" s="371" t="s">
        <v>632</v>
      </c>
      <c r="C69" s="858">
        <v>19.62</v>
      </c>
      <c r="D69" s="858"/>
      <c r="E69" s="858">
        <v>14.77</v>
      </c>
      <c r="F69" s="858"/>
      <c r="G69" s="492"/>
      <c r="I69" s="298"/>
      <c r="O69" s="275"/>
    </row>
    <row r="70" spans="2:21" s="274" customFormat="1" ht="25.25" customHeight="1" x14ac:dyDescent="0.2">
      <c r="B70" s="371" t="s">
        <v>633</v>
      </c>
      <c r="C70" s="858">
        <v>16</v>
      </c>
      <c r="D70" s="858"/>
      <c r="E70" s="858">
        <v>12.6</v>
      </c>
      <c r="F70" s="858"/>
      <c r="G70" s="492"/>
      <c r="H70" s="231"/>
      <c r="I70" s="298"/>
      <c r="O70" s="275"/>
    </row>
    <row r="71" spans="2:21" s="274" customFormat="1" ht="25.25" customHeight="1" x14ac:dyDescent="0.2">
      <c r="B71" s="371" t="s">
        <v>634</v>
      </c>
      <c r="C71" s="858">
        <v>15.73</v>
      </c>
      <c r="D71" s="858"/>
      <c r="E71" s="858">
        <v>12.06</v>
      </c>
      <c r="F71" s="858"/>
      <c r="G71" s="492"/>
      <c r="H71" s="231"/>
      <c r="I71" s="298"/>
      <c r="O71" s="275"/>
    </row>
    <row r="72" spans="2:21" s="274" customFormat="1" ht="25.25" customHeight="1" x14ac:dyDescent="0.2">
      <c r="B72" s="371" t="s">
        <v>635</v>
      </c>
      <c r="C72" s="858">
        <v>12.47</v>
      </c>
      <c r="D72" s="858"/>
      <c r="E72" s="858">
        <v>9.51</v>
      </c>
      <c r="F72" s="858"/>
      <c r="G72" s="492"/>
      <c r="H72" s="231"/>
      <c r="I72" s="298"/>
      <c r="O72" s="275"/>
    </row>
    <row r="73" spans="2:21" s="274" customFormat="1" ht="25.25" customHeight="1" x14ac:dyDescent="0.2">
      <c r="B73" s="831" t="s">
        <v>636</v>
      </c>
      <c r="C73" s="831"/>
      <c r="D73" s="831"/>
      <c r="E73" s="831"/>
      <c r="F73" s="831"/>
      <c r="G73" s="492"/>
      <c r="H73" s="231"/>
      <c r="I73" s="298"/>
      <c r="J73" s="298"/>
      <c r="O73" s="275"/>
    </row>
    <row r="74" spans="2:21" s="274" customFormat="1" ht="38.25" customHeight="1" x14ac:dyDescent="0.2">
      <c r="B74" s="832" t="s">
        <v>637</v>
      </c>
      <c r="C74" s="832"/>
      <c r="D74" s="832"/>
      <c r="E74" s="832"/>
      <c r="F74" s="832"/>
      <c r="G74" s="6"/>
      <c r="H74" s="231"/>
      <c r="I74" s="298"/>
      <c r="J74" s="298"/>
      <c r="O74" s="275"/>
    </row>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hidden="1" customHeight="1" x14ac:dyDescent="0.2"/>
    <row r="184" ht="25.25" hidden="1" customHeight="1" x14ac:dyDescent="0.2"/>
    <row r="185" ht="25.25" hidden="1" customHeight="1" x14ac:dyDescent="0.2"/>
    <row r="186" ht="25.25" hidden="1"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hidden="1" customHeight="1" x14ac:dyDescent="0.2"/>
    <row r="245" ht="25.25" hidden="1" customHeight="1" x14ac:dyDescent="0.2"/>
    <row r="246" ht="25.25" hidden="1" customHeight="1" x14ac:dyDescent="0.2"/>
    <row r="247" ht="25.25" hidden="1"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hidden="1" customHeight="1" x14ac:dyDescent="0.2"/>
    <row r="306" ht="25.25" hidden="1" customHeight="1" x14ac:dyDescent="0.2"/>
    <row r="307" ht="25.25" hidden="1" customHeight="1" x14ac:dyDescent="0.2"/>
    <row r="308" ht="25.25" hidden="1"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hidden="1" customHeight="1" x14ac:dyDescent="0.2"/>
    <row r="367" ht="25.25" hidden="1" customHeight="1" x14ac:dyDescent="0.2"/>
    <row r="368" ht="25.25" hidden="1" customHeight="1" x14ac:dyDescent="0.2"/>
    <row r="369" ht="25.25" hidden="1"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hidden="1" customHeight="1" x14ac:dyDescent="0.2"/>
    <row r="428" ht="25.25" hidden="1" customHeight="1" x14ac:dyDescent="0.2"/>
    <row r="429" ht="25.25" hidden="1" customHeight="1" x14ac:dyDescent="0.2"/>
    <row r="430" ht="25.25" hidden="1"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hidden="1" customHeight="1" x14ac:dyDescent="0.2"/>
    <row r="489" ht="25.25" hidden="1" customHeight="1" x14ac:dyDescent="0.2"/>
    <row r="490" ht="25.25" hidden="1" customHeight="1" x14ac:dyDescent="0.2"/>
    <row r="491" ht="25.25" hidden="1"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hidden="1" customHeight="1" x14ac:dyDescent="0.2"/>
    <row r="550" ht="25.25" hidden="1" customHeight="1" x14ac:dyDescent="0.2"/>
    <row r="551" ht="25.25" hidden="1" customHeight="1" x14ac:dyDescent="0.2"/>
    <row r="552" ht="25.25" hidden="1"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hidden="1" customHeight="1" x14ac:dyDescent="0.2"/>
    <row r="611" ht="25.25" hidden="1" customHeight="1" x14ac:dyDescent="0.2"/>
    <row r="612" ht="25.25" hidden="1" customHeight="1" x14ac:dyDescent="0.2"/>
    <row r="613" ht="25.25" hidden="1"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customHeight="1" x14ac:dyDescent="0.2"/>
    <row r="778" ht="25.25" customHeight="1" x14ac:dyDescent="0.2"/>
    <row r="779" ht="25.25" customHeight="1" x14ac:dyDescent="0.2"/>
    <row r="780" ht="25.25" customHeight="1" x14ac:dyDescent="0.2"/>
    <row r="825" hidden="1" x14ac:dyDescent="0.2"/>
    <row r="826" hidden="1" x14ac:dyDescent="0.2"/>
    <row r="827" hidden="1" x14ac:dyDescent="0.2"/>
    <row r="828" hidden="1" x14ac:dyDescent="0.2"/>
    <row r="829" hidden="1" x14ac:dyDescent="0.2"/>
    <row r="830" hidden="1" x14ac:dyDescent="0.2"/>
    <row r="831" hidden="1" x14ac:dyDescent="0.2"/>
    <row r="880" hidden="1" x14ac:dyDescent="0.2"/>
    <row r="881" hidden="1" x14ac:dyDescent="0.2"/>
    <row r="882" hidden="1" x14ac:dyDescent="0.2"/>
    <row r="883" hidden="1" x14ac:dyDescent="0.2"/>
    <row r="884" hidden="1" x14ac:dyDescent="0.2"/>
    <row r="885" hidden="1" x14ac:dyDescent="0.2"/>
    <row r="886" hidden="1" x14ac:dyDescent="0.2"/>
    <row r="935" hidden="1" x14ac:dyDescent="0.2"/>
    <row r="936" hidden="1" x14ac:dyDescent="0.2"/>
    <row r="937" hidden="1" x14ac:dyDescent="0.2"/>
    <row r="938" hidden="1" x14ac:dyDescent="0.2"/>
    <row r="939" hidden="1" x14ac:dyDescent="0.2"/>
    <row r="940" hidden="1" x14ac:dyDescent="0.2"/>
    <row r="941" hidden="1" x14ac:dyDescent="0.2"/>
    <row r="990" hidden="1" x14ac:dyDescent="0.2"/>
    <row r="991" hidden="1" x14ac:dyDescent="0.2"/>
    <row r="992" hidden="1" x14ac:dyDescent="0.2"/>
    <row r="993" hidden="1" x14ac:dyDescent="0.2"/>
    <row r="994" hidden="1" x14ac:dyDescent="0.2"/>
    <row r="995" hidden="1" x14ac:dyDescent="0.2"/>
    <row r="996" hidden="1" x14ac:dyDescent="0.2"/>
    <row r="1045" hidden="1" x14ac:dyDescent="0.2"/>
    <row r="1046" hidden="1" x14ac:dyDescent="0.2"/>
    <row r="1047" hidden="1" x14ac:dyDescent="0.2"/>
    <row r="1048" hidden="1" x14ac:dyDescent="0.2"/>
    <row r="1049" hidden="1" x14ac:dyDescent="0.2"/>
    <row r="1050" hidden="1" x14ac:dyDescent="0.2"/>
    <row r="1051" hidden="1" x14ac:dyDescent="0.2"/>
  </sheetData>
  <sheetProtection algorithmName="SHA-512" hashValue="LlWXcuUqn2kYPBq5mfrsDsqFkO0Yji6P2PAryS3VPvsXNdjq1atk9AbKMBM1KvcTsoRH+NAJdENDzjqKJoPOtg==" saltValue="RDaCd59uIgCe9cfB12F/Gg==" spinCount="100000" sheet="1" objects="1" scenarios="1"/>
  <mergeCells count="96">
    <mergeCell ref="C72:D72"/>
    <mergeCell ref="E72:F72"/>
    <mergeCell ref="B73:F73"/>
    <mergeCell ref="B74:F74"/>
    <mergeCell ref="C69:D69"/>
    <mergeCell ref="E69:F69"/>
    <mergeCell ref="C70:D70"/>
    <mergeCell ref="E70:F70"/>
    <mergeCell ref="C71:D71"/>
    <mergeCell ref="E71:F71"/>
    <mergeCell ref="B66:F66"/>
    <mergeCell ref="C67:D67"/>
    <mergeCell ref="E67:F67"/>
    <mergeCell ref="C68:D68"/>
    <mergeCell ref="E68:F68"/>
    <mergeCell ref="C62:D62"/>
    <mergeCell ref="E62:F62"/>
    <mergeCell ref="C63:D63"/>
    <mergeCell ref="E63:F63"/>
    <mergeCell ref="C64:D64"/>
    <mergeCell ref="E64:F64"/>
    <mergeCell ref="C59:D59"/>
    <mergeCell ref="E59:F59"/>
    <mergeCell ref="C60:D60"/>
    <mergeCell ref="E60:F60"/>
    <mergeCell ref="C61:D61"/>
    <mergeCell ref="E61:F61"/>
    <mergeCell ref="B50:C50"/>
    <mergeCell ref="B49:G49"/>
    <mergeCell ref="B51:C51"/>
    <mergeCell ref="B33:C33"/>
    <mergeCell ref="B39:C39"/>
    <mergeCell ref="D39:E39"/>
    <mergeCell ref="D41:E41"/>
    <mergeCell ref="D43:E43"/>
    <mergeCell ref="D47:E47"/>
    <mergeCell ref="D45:E45"/>
    <mergeCell ref="D48:E48"/>
    <mergeCell ref="D51:E51"/>
    <mergeCell ref="D46:E46"/>
    <mergeCell ref="B40:C40"/>
    <mergeCell ref="D40:E40"/>
    <mergeCell ref="B42:C42"/>
    <mergeCell ref="C57:D57"/>
    <mergeCell ref="B34:D34"/>
    <mergeCell ref="B38:C38"/>
    <mergeCell ref="B37:G37"/>
    <mergeCell ref="B47:C47"/>
    <mergeCell ref="B43:C43"/>
    <mergeCell ref="B55:B56"/>
    <mergeCell ref="B45:C45"/>
    <mergeCell ref="B41:C41"/>
    <mergeCell ref="B48:C48"/>
    <mergeCell ref="B53:D53"/>
    <mergeCell ref="C54:D54"/>
    <mergeCell ref="B44:C44"/>
    <mergeCell ref="D50:E50"/>
    <mergeCell ref="B35:F35"/>
    <mergeCell ref="B46:C46"/>
    <mergeCell ref="B14:C14"/>
    <mergeCell ref="B24:C24"/>
    <mergeCell ref="B25:C25"/>
    <mergeCell ref="B29:C29"/>
    <mergeCell ref="B26:C26"/>
    <mergeCell ref="B27:C27"/>
    <mergeCell ref="B28:C28"/>
    <mergeCell ref="B16:C16"/>
    <mergeCell ref="B18:C18"/>
    <mergeCell ref="B19:C19"/>
    <mergeCell ref="B20:C20"/>
    <mergeCell ref="B21:C21"/>
    <mergeCell ref="B17:C17"/>
    <mergeCell ref="B1:F1"/>
    <mergeCell ref="C2:F2"/>
    <mergeCell ref="E4:F4"/>
    <mergeCell ref="B5:D5"/>
    <mergeCell ref="E5:F5"/>
    <mergeCell ref="B4:D4"/>
    <mergeCell ref="B8:C8"/>
    <mergeCell ref="D8:F8"/>
    <mergeCell ref="B6:D6"/>
    <mergeCell ref="E6:F6"/>
    <mergeCell ref="B7:F7"/>
    <mergeCell ref="B9:C9"/>
    <mergeCell ref="D9:F9"/>
    <mergeCell ref="B10:C10"/>
    <mergeCell ref="D10:F10"/>
    <mergeCell ref="B12:C13"/>
    <mergeCell ref="D12:F12"/>
    <mergeCell ref="B11:F11"/>
    <mergeCell ref="D42:E42"/>
    <mergeCell ref="B22:C22"/>
    <mergeCell ref="B23:C23"/>
    <mergeCell ref="B31:C31"/>
    <mergeCell ref="B30:C30"/>
    <mergeCell ref="B32:C32"/>
  </mergeCells>
  <conditionalFormatting sqref="G43">
    <cfRule type="cellIs" dxfId="85" priority="33" operator="greaterThan">
      <formula>5000</formula>
    </cfRule>
    <cfRule type="cellIs" dxfId="84" priority="34" operator="lessThanOrEqual">
      <formula>5000</formula>
    </cfRule>
  </conditionalFormatting>
  <conditionalFormatting sqref="G47">
    <cfRule type="cellIs" dxfId="83" priority="31" operator="greaterThan">
      <formula>1500</formula>
    </cfRule>
    <cfRule type="cellIs" dxfId="82" priority="32" operator="lessThanOrEqual">
      <formula>1500</formula>
    </cfRule>
  </conditionalFormatting>
  <conditionalFormatting sqref="G44">
    <cfRule type="cellIs" dxfId="81" priority="29" operator="lessThanOrEqual">
      <formula>$F$44</formula>
    </cfRule>
    <cfRule type="cellIs" dxfId="80" priority="30" operator="greaterThan">
      <formula>$F$44</formula>
    </cfRule>
  </conditionalFormatting>
  <conditionalFormatting sqref="G45">
    <cfRule type="cellIs" dxfId="79" priority="27" operator="greaterThan">
      <formula>1000</formula>
    </cfRule>
    <cfRule type="cellIs" dxfId="78" priority="28" operator="lessThanOrEqual">
      <formula>1000</formula>
    </cfRule>
  </conditionalFormatting>
  <conditionalFormatting sqref="G50">
    <cfRule type="cellIs" dxfId="77" priority="3" operator="equal">
      <formula>0</formula>
    </cfRule>
    <cfRule type="cellIs" dxfId="76" priority="6" operator="lessThan">
      <formula>70000</formula>
    </cfRule>
    <cfRule type="cellIs" dxfId="75" priority="21" operator="lessThanOrEqual">
      <formula>500000</formula>
    </cfRule>
    <cfRule type="cellIs" dxfId="74" priority="22" operator="greaterThan">
      <formula>500000</formula>
    </cfRule>
  </conditionalFormatting>
  <conditionalFormatting sqref="G48">
    <cfRule type="cellIs" dxfId="73" priority="13" operator="notEqual">
      <formula>ROUND((0.15*$D$19),2)</formula>
    </cfRule>
    <cfRule type="cellIs" dxfId="72" priority="14" operator="equal">
      <formula>ROUND((0.15*$D$19),2)</formula>
    </cfRule>
  </conditionalFormatting>
  <conditionalFormatting sqref="G41">
    <cfRule type="cellIs" dxfId="71" priority="11" operator="lessThanOrEqual">
      <formula>ROUND((0.2*$D$28),2)</formula>
    </cfRule>
    <cfRule type="cellIs" dxfId="70" priority="12" operator="greaterThan">
      <formula>ROUND((0.2*$D$28),2)</formula>
    </cfRule>
  </conditionalFormatting>
  <conditionalFormatting sqref="G51">
    <cfRule type="cellIs" dxfId="69" priority="7" operator="lessThanOrEqual">
      <formula>ROUND((0.6*$D$32),2)</formula>
    </cfRule>
    <cfRule type="cellIs" dxfId="68" priority="8" operator="greaterThan">
      <formula>ROUND((0.6*$D$32),2)</formula>
    </cfRule>
  </conditionalFormatting>
  <conditionalFormatting sqref="G42">
    <cfRule type="cellIs" dxfId="67" priority="1" operator="lessThanOrEqual">
      <formula>ROUND(0.4*D28,2)</formula>
    </cfRule>
    <cfRule type="cellIs" dxfId="66" priority="2" operator="greaterThan">
      <formula>ROUND(0.4*D28,2)</formula>
    </cfRule>
  </conditionalFormatting>
  <conditionalFormatting sqref="G46">
    <cfRule type="cellIs" dxfId="65" priority="4" operator="lessThanOrEqual">
      <formula>ROUND(0.01*D30,2)</formula>
    </cfRule>
    <cfRule type="cellIs" dxfId="64" priority="5" operator="greaterThan">
      <formula>ROUND(0.01*D30,2)</formula>
    </cfRule>
  </conditionalFormatting>
  <dataValidations count="3">
    <dataValidation allowBlank="1" showInputMessage="1" showErrorMessage="1" prompt="A rellenar por el órgano instructor" sqref="E4:F5" xr:uid="{00000000-0002-0000-0E00-000000000000}"/>
    <dataValidation type="whole" operator="lessThanOrEqual" allowBlank="1" showInputMessage="1" showErrorMessage="1" prompt="Indicar el número total de alumnos de la PA" sqref="E44" xr:uid="{00000000-0002-0000-0E00-000001000000}">
      <formula1>2000</formula1>
    </dataValidation>
    <dataValidation type="decimal" operator="lessThanOrEqual" allowBlank="1" showInputMessage="1" showErrorMessage="1" sqref="E14:F18 E20:F26 E31:F31 E33:F33" xr:uid="{00000000-0002-0000-0E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0" fitToHeight="0" orientation="portrait"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0">
    <pageSetUpPr fitToPage="1"/>
  </sheetPr>
  <dimension ref="B1:U1052"/>
  <sheetViews>
    <sheetView zoomScale="80" zoomScaleNormal="80" zoomScalePageLayoutView="75" workbookViewId="0">
      <selection activeCell="E44" sqref="E44"/>
    </sheetView>
  </sheetViews>
  <sheetFormatPr baseColWidth="10" defaultColWidth="11.5" defaultRowHeight="13" x14ac:dyDescent="0.2"/>
  <cols>
    <col min="1" max="1" width="3.1640625" style="271" customWidth="1"/>
    <col min="2" max="2" width="32.6640625" style="271" customWidth="1"/>
    <col min="3" max="3" width="29.832031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7"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57"/>
    </row>
    <row r="2" spans="2:7" s="258" customFormat="1" ht="41.25" customHeight="1" x14ac:dyDescent="0.2">
      <c r="B2" s="482" t="s">
        <v>372</v>
      </c>
      <c r="C2" s="825" t="s">
        <v>579</v>
      </c>
      <c r="D2" s="825"/>
      <c r="E2" s="825"/>
      <c r="F2" s="825"/>
      <c r="G2" s="257"/>
    </row>
    <row r="3" spans="2:7" s="262" customFormat="1" ht="14" customHeight="1" x14ac:dyDescent="0.2">
      <c r="B3" s="260"/>
      <c r="C3" s="260"/>
      <c r="D3" s="260"/>
      <c r="E3" s="260"/>
      <c r="F3" s="260"/>
      <c r="G3" s="261"/>
    </row>
    <row r="4" spans="2:7" s="262" customFormat="1" ht="21" customHeight="1" x14ac:dyDescent="0.2">
      <c r="B4" s="769" t="s">
        <v>361</v>
      </c>
      <c r="C4" s="770"/>
      <c r="D4" s="771"/>
      <c r="E4" s="826"/>
      <c r="F4" s="826"/>
      <c r="G4" s="261"/>
    </row>
    <row r="5" spans="2:7" s="262" customFormat="1" ht="17.25" customHeight="1" x14ac:dyDescent="0.2">
      <c r="B5" s="769" t="s">
        <v>360</v>
      </c>
      <c r="C5" s="770"/>
      <c r="D5" s="771"/>
      <c r="E5" s="826"/>
      <c r="F5" s="826"/>
      <c r="G5" s="261"/>
    </row>
    <row r="6" spans="2:7" s="262" customFormat="1" ht="16" x14ac:dyDescent="0.2">
      <c r="B6" s="769" t="s">
        <v>359</v>
      </c>
      <c r="C6" s="770"/>
      <c r="D6" s="771"/>
      <c r="E6" s="828" t="str">
        <f>'DATOS GENERALES'!M5</f>
        <v xml:space="preserve">Inicial </v>
      </c>
      <c r="F6" s="828"/>
      <c r="G6" s="261"/>
    </row>
    <row r="7" spans="2:7" s="262" customFormat="1" ht="14" x14ac:dyDescent="0.2">
      <c r="B7" s="263"/>
      <c r="C7" s="263"/>
      <c r="D7" s="263"/>
      <c r="E7" s="263"/>
      <c r="F7" s="263"/>
      <c r="G7" s="261"/>
    </row>
    <row r="8" spans="2:7" s="262" customFormat="1" ht="45" customHeight="1" x14ac:dyDescent="0.2">
      <c r="B8" s="759" t="s">
        <v>713</v>
      </c>
      <c r="C8" s="760"/>
      <c r="D8" s="822">
        <f>'DATOS GENERALES'!F466</f>
        <v>0</v>
      </c>
      <c r="E8" s="823"/>
      <c r="F8" s="824"/>
      <c r="G8" s="261"/>
    </row>
    <row r="9" spans="2:7" s="258" customFormat="1" ht="20" customHeight="1" x14ac:dyDescent="0.2">
      <c r="B9" s="759" t="s">
        <v>376</v>
      </c>
      <c r="C9" s="760"/>
      <c r="D9" s="761">
        <f>'DATOS GENERALES'!E24</f>
        <v>0</v>
      </c>
      <c r="E9" s="761"/>
      <c r="F9" s="761"/>
      <c r="G9" s="257"/>
    </row>
    <row r="10" spans="2:7" s="262" customFormat="1" ht="20" customHeight="1" x14ac:dyDescent="0.2">
      <c r="B10" s="759" t="s">
        <v>711</v>
      </c>
      <c r="C10" s="760"/>
      <c r="D10" s="761">
        <f>'DATOS GENERALES'!E26</f>
        <v>0</v>
      </c>
      <c r="E10" s="761"/>
      <c r="F10" s="761"/>
      <c r="G10" s="261"/>
    </row>
    <row r="11" spans="2:7" s="262" customFormat="1" ht="14" x14ac:dyDescent="0.2">
      <c r="B11" s="263"/>
      <c r="C11" s="263"/>
      <c r="D11" s="263"/>
      <c r="E11" s="263"/>
      <c r="F11" s="263"/>
      <c r="G11" s="261"/>
    </row>
    <row r="12" spans="2:7" s="265" customFormat="1" ht="39.75" customHeight="1" x14ac:dyDescent="0.2">
      <c r="B12" s="861" t="s">
        <v>356</v>
      </c>
      <c r="C12" s="861"/>
      <c r="D12" s="862" t="s">
        <v>355</v>
      </c>
      <c r="E12" s="862"/>
      <c r="F12" s="862"/>
      <c r="G12" s="264"/>
    </row>
    <row r="13" spans="2:7" s="265" customFormat="1" ht="54" customHeight="1" x14ac:dyDescent="0.2">
      <c r="B13" s="861"/>
      <c r="C13" s="861"/>
      <c r="D13" s="432" t="s">
        <v>651</v>
      </c>
      <c r="E13" s="432" t="s">
        <v>354</v>
      </c>
      <c r="F13" s="432" t="s">
        <v>353</v>
      </c>
      <c r="G13" s="264"/>
    </row>
    <row r="14" spans="2:7" s="268" customFormat="1" ht="29.25" customHeight="1" x14ac:dyDescent="0.2">
      <c r="B14" s="764" t="s">
        <v>638</v>
      </c>
      <c r="C14" s="765"/>
      <c r="D14" s="277">
        <f>ROUND(SUM(E14:F14),2)</f>
        <v>0</v>
      </c>
      <c r="E14" s="266"/>
      <c r="F14" s="266"/>
      <c r="G14" s="267"/>
    </row>
    <row r="15" spans="2:7" s="268" customFormat="1" ht="29.25" customHeight="1" x14ac:dyDescent="0.2">
      <c r="B15" s="764" t="s">
        <v>741</v>
      </c>
      <c r="C15" s="765"/>
      <c r="D15" s="277">
        <f t="shared" ref="D15:D18" si="0">ROUND(SUM(E15:F15),2)</f>
        <v>0</v>
      </c>
      <c r="E15" s="266"/>
      <c r="F15" s="266"/>
      <c r="G15" s="267"/>
    </row>
    <row r="16" spans="2:7" s="268" customFormat="1" ht="29.25" customHeight="1" x14ac:dyDescent="0.2">
      <c r="B16" s="764" t="s">
        <v>742</v>
      </c>
      <c r="C16" s="765"/>
      <c r="D16" s="277">
        <f t="shared" si="0"/>
        <v>0</v>
      </c>
      <c r="E16" s="266"/>
      <c r="F16" s="266"/>
      <c r="G16" s="267"/>
    </row>
    <row r="17" spans="2:7" s="268" customFormat="1" ht="29.25" customHeight="1" x14ac:dyDescent="0.2">
      <c r="B17" s="764" t="s">
        <v>759</v>
      </c>
      <c r="C17" s="765"/>
      <c r="D17" s="277">
        <f t="shared" si="0"/>
        <v>0</v>
      </c>
      <c r="E17" s="266"/>
      <c r="F17" s="266"/>
      <c r="G17" s="267"/>
    </row>
    <row r="18" spans="2:7" s="268" customFormat="1" ht="29.25" customHeight="1" x14ac:dyDescent="0.2">
      <c r="B18" s="764" t="s">
        <v>758</v>
      </c>
      <c r="C18" s="765"/>
      <c r="D18" s="277">
        <f t="shared" si="0"/>
        <v>0</v>
      </c>
      <c r="E18" s="266"/>
      <c r="F18" s="266"/>
      <c r="G18" s="267"/>
    </row>
    <row r="19" spans="2:7" s="265" customFormat="1" ht="29.25" customHeight="1" x14ac:dyDescent="0.2">
      <c r="B19" s="777" t="s">
        <v>337</v>
      </c>
      <c r="C19" s="777"/>
      <c r="D19" s="404">
        <f>ROUND(SUM(D14:D18),2)</f>
        <v>0</v>
      </c>
      <c r="E19" s="404">
        <f t="shared" ref="E19:F19" si="1">ROUND(SUM(E14:E18),2)</f>
        <v>0</v>
      </c>
      <c r="F19" s="404">
        <f t="shared" si="1"/>
        <v>0</v>
      </c>
      <c r="G19" s="264"/>
    </row>
    <row r="20" spans="2:7" s="265" customFormat="1" ht="29.25" customHeight="1" x14ac:dyDescent="0.2">
      <c r="B20" s="774" t="s">
        <v>597</v>
      </c>
      <c r="C20" s="774"/>
      <c r="D20" s="278">
        <f t="shared" ref="D20:D26" si="2">ROUND(SUM(E20:F20),2)</f>
        <v>0</v>
      </c>
      <c r="E20" s="266"/>
      <c r="F20" s="266"/>
      <c r="G20" s="264"/>
    </row>
    <row r="21" spans="2:7" s="265" customFormat="1" ht="29.25" customHeight="1" x14ac:dyDescent="0.2">
      <c r="B21" s="774" t="s">
        <v>591</v>
      </c>
      <c r="C21" s="774"/>
      <c r="D21" s="278">
        <f t="shared" si="2"/>
        <v>0</v>
      </c>
      <c r="E21" s="266"/>
      <c r="F21" s="266"/>
      <c r="G21" s="264"/>
    </row>
    <row r="22" spans="2:7" s="265" customFormat="1" ht="29.25" customHeight="1" x14ac:dyDescent="0.2">
      <c r="B22" s="774" t="s">
        <v>473</v>
      </c>
      <c r="C22" s="774"/>
      <c r="D22" s="278">
        <f t="shared" si="2"/>
        <v>0</v>
      </c>
      <c r="E22" s="266"/>
      <c r="F22" s="266"/>
      <c r="G22" s="264"/>
    </row>
    <row r="23" spans="2:7" s="265" customFormat="1" ht="29.25" customHeight="1" x14ac:dyDescent="0.2">
      <c r="B23" s="774" t="s">
        <v>595</v>
      </c>
      <c r="C23" s="774"/>
      <c r="D23" s="278">
        <f t="shared" si="2"/>
        <v>0</v>
      </c>
      <c r="E23" s="266"/>
      <c r="F23" s="266"/>
      <c r="G23" s="264"/>
    </row>
    <row r="24" spans="2:7" s="265" customFormat="1" ht="29.25" customHeight="1" x14ac:dyDescent="0.2">
      <c r="B24" s="774" t="s">
        <v>592</v>
      </c>
      <c r="C24" s="774"/>
      <c r="D24" s="278">
        <f t="shared" si="2"/>
        <v>0</v>
      </c>
      <c r="E24" s="266"/>
      <c r="F24" s="266"/>
      <c r="G24" s="264"/>
    </row>
    <row r="25" spans="2:7" s="265" customFormat="1" ht="29.25" customHeight="1" x14ac:dyDescent="0.2">
      <c r="B25" s="774" t="s">
        <v>598</v>
      </c>
      <c r="C25" s="774"/>
      <c r="D25" s="278">
        <f t="shared" si="2"/>
        <v>0</v>
      </c>
      <c r="E25" s="266"/>
      <c r="F25" s="266"/>
      <c r="G25" s="264"/>
    </row>
    <row r="26" spans="2:7" s="265" customFormat="1" ht="29.25" customHeight="1" x14ac:dyDescent="0.2">
      <c r="B26" s="774" t="s">
        <v>594</v>
      </c>
      <c r="C26" s="774"/>
      <c r="D26" s="278">
        <f t="shared" si="2"/>
        <v>0</v>
      </c>
      <c r="E26" s="266"/>
      <c r="F26" s="266"/>
      <c r="G26" s="264"/>
    </row>
    <row r="27" spans="2:7" s="265" customFormat="1" ht="29.25" customHeight="1" x14ac:dyDescent="0.2">
      <c r="B27" s="777" t="s">
        <v>371</v>
      </c>
      <c r="C27" s="777"/>
      <c r="D27" s="404">
        <f>ROUND(SUM(D20:D26),2)</f>
        <v>0</v>
      </c>
      <c r="E27" s="404">
        <f>ROUND(SUM(E20:E26),2)</f>
        <v>0</v>
      </c>
      <c r="F27" s="404">
        <f>ROUND(SUM(F20:F26),2)</f>
        <v>0</v>
      </c>
      <c r="G27" s="264"/>
    </row>
    <row r="28" spans="2:7" s="265" customFormat="1" ht="29.25" customHeight="1" x14ac:dyDescent="0.2">
      <c r="B28" s="724" t="s">
        <v>335</v>
      </c>
      <c r="C28" s="725"/>
      <c r="D28" s="404">
        <f>ROUND(SUM(D19,D27),2)</f>
        <v>0</v>
      </c>
      <c r="E28" s="404">
        <f t="shared" ref="E28:F28" si="3">ROUND(SUM(E19,E27),2)</f>
        <v>0</v>
      </c>
      <c r="F28" s="404">
        <f t="shared" si="3"/>
        <v>0</v>
      </c>
      <c r="G28" s="264"/>
    </row>
    <row r="29" spans="2:7" s="265" customFormat="1" ht="29.25" customHeight="1" x14ac:dyDescent="0.2">
      <c r="B29" s="724" t="s">
        <v>334</v>
      </c>
      <c r="C29" s="725"/>
      <c r="D29" s="404">
        <f>ROUND((0.15*D19),2)</f>
        <v>0</v>
      </c>
      <c r="E29" s="404">
        <f t="shared" ref="E29:F29" si="4">ROUND((0.15*E19),2)</f>
        <v>0</v>
      </c>
      <c r="F29" s="404">
        <f t="shared" si="4"/>
        <v>0</v>
      </c>
      <c r="G29" s="264"/>
    </row>
    <row r="30" spans="2:7" s="265" customFormat="1" ht="29.25" customHeight="1" x14ac:dyDescent="0.2">
      <c r="B30" s="728" t="s">
        <v>332</v>
      </c>
      <c r="C30" s="729"/>
      <c r="D30" s="405">
        <f>ROUND(SUM(D28:D29),2)</f>
        <v>0</v>
      </c>
      <c r="E30" s="405">
        <f t="shared" ref="E30:F30" si="5">ROUND(SUM(E28:E29),2)</f>
        <v>0</v>
      </c>
      <c r="F30" s="405">
        <f t="shared" si="5"/>
        <v>0</v>
      </c>
      <c r="G30" s="264"/>
    </row>
    <row r="31" spans="2:7" s="265" customFormat="1" ht="29.25" customHeight="1" x14ac:dyDescent="0.2">
      <c r="B31" s="724" t="s">
        <v>512</v>
      </c>
      <c r="C31" s="725"/>
      <c r="D31" s="404">
        <f>ROUND(SUM(E31:F31),2)</f>
        <v>0</v>
      </c>
      <c r="E31" s="266"/>
      <c r="F31" s="266"/>
      <c r="G31" s="264"/>
    </row>
    <row r="32" spans="2:7" s="265" customFormat="1" ht="29.25" customHeight="1" x14ac:dyDescent="0.2">
      <c r="B32" s="728" t="s">
        <v>333</v>
      </c>
      <c r="C32" s="729"/>
      <c r="D32" s="405">
        <f>ROUND(SUM(D30:D31),2)</f>
        <v>0</v>
      </c>
      <c r="E32" s="405">
        <f t="shared" ref="E32:F32" si="6">ROUND(SUM(E30:E31),2)</f>
        <v>0</v>
      </c>
      <c r="F32" s="405">
        <f t="shared" si="6"/>
        <v>0</v>
      </c>
      <c r="G32" s="264"/>
    </row>
    <row r="33" spans="2:7" s="265" customFormat="1" ht="29.25" customHeight="1" x14ac:dyDescent="0.2">
      <c r="B33" s="863" t="s">
        <v>331</v>
      </c>
      <c r="C33" s="863"/>
      <c r="D33" s="406">
        <f>ROUND(SUM(E33:F33),2)</f>
        <v>0</v>
      </c>
      <c r="E33" s="266"/>
      <c r="F33" s="266"/>
      <c r="G33" s="264"/>
    </row>
    <row r="34" spans="2:7" s="265" customFormat="1" ht="29.25" customHeight="1" x14ac:dyDescent="0.2">
      <c r="B34" s="864" t="s">
        <v>596</v>
      </c>
      <c r="C34" s="864"/>
      <c r="D34" s="864"/>
      <c r="E34" s="407">
        <f>ROUND((IFERROR($E$32/$D$32,0)),2)</f>
        <v>0</v>
      </c>
      <c r="F34" s="407">
        <f>ROUND((IFERROR($F$32/$D$32,0)),2)</f>
        <v>0</v>
      </c>
      <c r="G34" s="264"/>
    </row>
    <row r="35" spans="2:7" s="265" customFormat="1" ht="48.75" customHeight="1" x14ac:dyDescent="0.2">
      <c r="B35" s="835" t="s">
        <v>700</v>
      </c>
      <c r="C35" s="835"/>
      <c r="D35" s="835"/>
      <c r="E35" s="835"/>
      <c r="F35" s="835"/>
      <c r="G35" s="264"/>
    </row>
    <row r="36" spans="2:7" s="265" customFormat="1" ht="12" customHeight="1" x14ac:dyDescent="0.2">
      <c r="B36" s="264"/>
      <c r="C36" s="264"/>
      <c r="D36" s="264"/>
      <c r="E36" s="264"/>
      <c r="F36" s="264"/>
      <c r="G36" s="264"/>
    </row>
    <row r="37" spans="2:7" s="265" customFormat="1" ht="29.25" customHeight="1" x14ac:dyDescent="0.2">
      <c r="B37" s="775" t="s">
        <v>330</v>
      </c>
      <c r="C37" s="776"/>
      <c r="D37" s="776"/>
      <c r="E37" s="776"/>
      <c r="F37" s="776"/>
      <c r="G37" s="813"/>
    </row>
    <row r="38" spans="2:7" s="265" customFormat="1" ht="29.25" customHeight="1" x14ac:dyDescent="0.2">
      <c r="B38" s="865" t="s">
        <v>329</v>
      </c>
      <c r="C38" s="866"/>
      <c r="D38" s="473" t="s">
        <v>328</v>
      </c>
      <c r="E38" s="473" t="s">
        <v>327</v>
      </c>
      <c r="F38" s="483" t="s">
        <v>642</v>
      </c>
      <c r="G38" s="483" t="s">
        <v>438</v>
      </c>
    </row>
    <row r="39" spans="2:7" s="265" customFormat="1" ht="29.25" customHeight="1" x14ac:dyDescent="0.2">
      <c r="B39" s="724" t="s">
        <v>471</v>
      </c>
      <c r="C39" s="867"/>
      <c r="D39" s="790" t="s">
        <v>502</v>
      </c>
      <c r="E39" s="791" t="s">
        <v>319</v>
      </c>
      <c r="F39" s="409" t="s">
        <v>472</v>
      </c>
      <c r="G39" s="279">
        <f>$D$14</f>
        <v>0</v>
      </c>
    </row>
    <row r="40" spans="2:7" s="265" customFormat="1" ht="29.25" customHeight="1" x14ac:dyDescent="0.2">
      <c r="B40" s="724" t="s">
        <v>753</v>
      </c>
      <c r="C40" s="867"/>
      <c r="D40" s="790" t="s">
        <v>502</v>
      </c>
      <c r="E40" s="791" t="s">
        <v>319</v>
      </c>
      <c r="F40" s="409" t="s">
        <v>472</v>
      </c>
      <c r="G40" s="279">
        <f>$D$14</f>
        <v>0</v>
      </c>
    </row>
    <row r="41" spans="2:7" s="265" customFormat="1" ht="29.25" customHeight="1" x14ac:dyDescent="0.2">
      <c r="B41" s="724" t="s">
        <v>521</v>
      </c>
      <c r="C41" s="725"/>
      <c r="D41" s="790" t="s">
        <v>650</v>
      </c>
      <c r="E41" s="791" t="s">
        <v>319</v>
      </c>
      <c r="F41" s="410">
        <f>ROUND((0.2*$D28),2)</f>
        <v>0</v>
      </c>
      <c r="G41" s="278">
        <f>$D$18</f>
        <v>0</v>
      </c>
    </row>
    <row r="42" spans="2:7" s="265" customFormat="1" ht="29.25" customHeight="1" x14ac:dyDescent="0.2">
      <c r="B42" s="724" t="s">
        <v>736</v>
      </c>
      <c r="C42" s="725"/>
      <c r="D42" s="790" t="s">
        <v>737</v>
      </c>
      <c r="E42" s="791" t="s">
        <v>319</v>
      </c>
      <c r="F42" s="410">
        <f>ROUND((0.4*D28),2)</f>
        <v>0</v>
      </c>
      <c r="G42" s="278">
        <f>D20</f>
        <v>0</v>
      </c>
    </row>
    <row r="43" spans="2:7" s="265" customFormat="1" ht="29.25" customHeight="1" x14ac:dyDescent="0.2">
      <c r="B43" s="724" t="s">
        <v>326</v>
      </c>
      <c r="C43" s="725"/>
      <c r="D43" s="808" t="s">
        <v>748</v>
      </c>
      <c r="E43" s="791" t="s">
        <v>319</v>
      </c>
      <c r="F43" s="410">
        <v>5000</v>
      </c>
      <c r="G43" s="278">
        <f>$D$21</f>
        <v>0</v>
      </c>
    </row>
    <row r="44" spans="2:7" s="265" customFormat="1" ht="29.25" customHeight="1" x14ac:dyDescent="0.2">
      <c r="B44" s="724" t="s">
        <v>1007</v>
      </c>
      <c r="C44" s="725"/>
      <c r="D44" s="484" t="s">
        <v>324</v>
      </c>
      <c r="E44" s="270"/>
      <c r="F44" s="410">
        <f>ROUND((40*E44),2)</f>
        <v>0</v>
      </c>
      <c r="G44" s="278">
        <f>$D$22</f>
        <v>0</v>
      </c>
    </row>
    <row r="45" spans="2:7" s="265" customFormat="1" ht="29.25" customHeight="1" x14ac:dyDescent="0.2">
      <c r="B45" s="724" t="s">
        <v>368</v>
      </c>
      <c r="C45" s="725"/>
      <c r="D45" s="808" t="s">
        <v>745</v>
      </c>
      <c r="E45" s="791" t="s">
        <v>319</v>
      </c>
      <c r="F45" s="410">
        <v>1000</v>
      </c>
      <c r="G45" s="278">
        <f>$D$23</f>
        <v>0</v>
      </c>
    </row>
    <row r="46" spans="2:7" s="265" customFormat="1" ht="29.25" customHeight="1" x14ac:dyDescent="0.2">
      <c r="B46" s="724" t="s">
        <v>599</v>
      </c>
      <c r="C46" s="725"/>
      <c r="D46" s="808" t="s">
        <v>604</v>
      </c>
      <c r="E46" s="791" t="s">
        <v>319</v>
      </c>
      <c r="F46" s="410">
        <v>1500</v>
      </c>
      <c r="G46" s="278">
        <f>$D$26</f>
        <v>0</v>
      </c>
    </row>
    <row r="47" spans="2:7" s="265" customFormat="1" ht="29.25" customHeight="1" x14ac:dyDescent="0.2">
      <c r="B47" s="805" t="s">
        <v>644</v>
      </c>
      <c r="C47" s="806"/>
      <c r="D47" s="790" t="s">
        <v>645</v>
      </c>
      <c r="E47" s="807"/>
      <c r="F47" s="410">
        <f>ROUND((0.01*D30),2)</f>
        <v>0</v>
      </c>
      <c r="G47" s="277">
        <f>$D24</f>
        <v>0</v>
      </c>
    </row>
    <row r="48" spans="2:7" s="265" customFormat="1" ht="35.25" customHeight="1" x14ac:dyDescent="0.2">
      <c r="B48" s="724" t="s">
        <v>322</v>
      </c>
      <c r="C48" s="725"/>
      <c r="D48" s="790" t="s">
        <v>641</v>
      </c>
      <c r="E48" s="791" t="s">
        <v>319</v>
      </c>
      <c r="F48" s="410">
        <f>ROUND((0.15*$D19),2)</f>
        <v>0</v>
      </c>
      <c r="G48" s="277">
        <f>$D$29</f>
        <v>0</v>
      </c>
    </row>
    <row r="49" spans="2:21" ht="29.25" customHeight="1" x14ac:dyDescent="0.2">
      <c r="B49" s="798" t="s">
        <v>321</v>
      </c>
      <c r="C49" s="799"/>
      <c r="D49" s="799"/>
      <c r="E49" s="799"/>
      <c r="F49" s="799"/>
      <c r="G49" s="800"/>
    </row>
    <row r="50" spans="2:21" ht="29.25" customHeight="1" x14ac:dyDescent="0.2">
      <c r="B50" s="724" t="s">
        <v>363</v>
      </c>
      <c r="C50" s="725"/>
      <c r="D50" s="803" t="s">
        <v>755</v>
      </c>
      <c r="E50" s="804"/>
      <c r="F50" s="411">
        <v>500000</v>
      </c>
      <c r="G50" s="280">
        <f>$D$30</f>
        <v>0</v>
      </c>
    </row>
    <row r="51" spans="2:21" ht="29.25" customHeight="1" x14ac:dyDescent="0.2">
      <c r="B51" s="724" t="s">
        <v>523</v>
      </c>
      <c r="C51" s="725"/>
      <c r="D51" s="790" t="s">
        <v>754</v>
      </c>
      <c r="E51" s="791"/>
      <c r="F51" s="412">
        <f>ROUND((0.6*$D32),2)</f>
        <v>0</v>
      </c>
      <c r="G51" s="278">
        <f>$D$33</f>
        <v>0</v>
      </c>
    </row>
    <row r="52" spans="2:21" ht="12" customHeight="1" x14ac:dyDescent="0.2">
      <c r="B52" s="272"/>
      <c r="C52" s="272"/>
      <c r="D52" s="272"/>
      <c r="E52" s="272"/>
      <c r="F52" s="272"/>
      <c r="G52" s="272"/>
    </row>
    <row r="53" spans="2:21" ht="25.25" customHeight="1" x14ac:dyDescent="0.2">
      <c r="B53" s="792" t="s">
        <v>698</v>
      </c>
      <c r="C53" s="793"/>
      <c r="D53" s="794"/>
      <c r="E53" s="486"/>
      <c r="F53" s="486"/>
      <c r="G53" s="272"/>
    </row>
    <row r="54" spans="2:21" ht="33.75" customHeight="1" x14ac:dyDescent="0.2">
      <c r="B54" s="434" t="s">
        <v>317</v>
      </c>
      <c r="C54" s="795" t="s">
        <v>437</v>
      </c>
      <c r="D54" s="796"/>
      <c r="E54" s="486"/>
      <c r="F54" s="486"/>
      <c r="G54" s="272"/>
    </row>
    <row r="55" spans="2:21" ht="25.25" customHeight="1" x14ac:dyDescent="0.2">
      <c r="B55" s="801" t="s">
        <v>316</v>
      </c>
      <c r="C55" s="370" t="s">
        <v>315</v>
      </c>
      <c r="D55" s="370" t="s">
        <v>314</v>
      </c>
      <c r="E55" s="486"/>
      <c r="F55" s="486"/>
      <c r="G55" s="272"/>
    </row>
    <row r="56" spans="2:21" ht="25.25" customHeight="1" x14ac:dyDescent="0.2">
      <c r="B56" s="802"/>
      <c r="C56" s="370" t="s">
        <v>313</v>
      </c>
      <c r="D56" s="370" t="s">
        <v>312</v>
      </c>
      <c r="E56" s="486"/>
      <c r="F56" s="486"/>
      <c r="G56" s="272"/>
    </row>
    <row r="57" spans="2:21" ht="25.25" customHeight="1" x14ac:dyDescent="0.2">
      <c r="B57" s="435" t="s">
        <v>311</v>
      </c>
      <c r="C57" s="797" t="s">
        <v>310</v>
      </c>
      <c r="D57" s="797"/>
      <c r="E57" s="486"/>
      <c r="F57" s="486"/>
      <c r="G57" s="272"/>
    </row>
    <row r="58" spans="2:21" ht="12" customHeight="1" x14ac:dyDescent="0.2">
      <c r="B58" s="485"/>
      <c r="C58" s="486"/>
      <c r="D58" s="486"/>
      <c r="E58" s="486"/>
      <c r="F58" s="486"/>
      <c r="G58" s="272"/>
    </row>
    <row r="59" spans="2:21" s="274" customFormat="1" ht="40" customHeight="1" x14ac:dyDescent="0.2">
      <c r="B59" s="371" t="s">
        <v>611</v>
      </c>
      <c r="C59" s="829" t="s">
        <v>612</v>
      </c>
      <c r="D59" s="829"/>
      <c r="E59" s="829" t="s">
        <v>613</v>
      </c>
      <c r="F59" s="829"/>
      <c r="G59" s="14"/>
      <c r="H59" s="298"/>
      <c r="I59" s="298"/>
      <c r="O59" s="275"/>
      <c r="Q59" s="226"/>
      <c r="R59" s="226"/>
      <c r="S59" s="226"/>
      <c r="T59" s="226"/>
      <c r="U59" s="226"/>
    </row>
    <row r="60" spans="2:21" s="274" customFormat="1" ht="40" customHeight="1" x14ac:dyDescent="0.2">
      <c r="B60" s="372" t="s">
        <v>614</v>
      </c>
      <c r="C60" s="859" t="s">
        <v>615</v>
      </c>
      <c r="D60" s="859"/>
      <c r="E60" s="859" t="s">
        <v>616</v>
      </c>
      <c r="F60" s="859"/>
      <c r="G60" s="14"/>
      <c r="H60" s="298"/>
      <c r="I60" s="298"/>
      <c r="O60" s="275"/>
      <c r="Q60" s="227"/>
      <c r="R60" s="227"/>
      <c r="S60" s="227"/>
      <c r="T60" s="227"/>
      <c r="U60" s="227"/>
    </row>
    <row r="61" spans="2:21" s="274" customFormat="1" ht="40" customHeight="1" x14ac:dyDescent="0.2">
      <c r="B61" s="371" t="s">
        <v>617</v>
      </c>
      <c r="C61" s="859" t="s">
        <v>618</v>
      </c>
      <c r="D61" s="859"/>
      <c r="E61" s="859" t="s">
        <v>619</v>
      </c>
      <c r="F61" s="859"/>
      <c r="G61" s="14"/>
      <c r="H61" s="298"/>
      <c r="I61" s="298"/>
      <c r="O61" s="275"/>
      <c r="Q61" s="227"/>
      <c r="R61" s="227"/>
      <c r="S61" s="227"/>
      <c r="T61" s="227"/>
      <c r="U61" s="227"/>
    </row>
    <row r="62" spans="2:21" s="274" customFormat="1" ht="50" customHeight="1" x14ac:dyDescent="0.2">
      <c r="B62" s="371" t="s">
        <v>620</v>
      </c>
      <c r="C62" s="859" t="s">
        <v>621</v>
      </c>
      <c r="D62" s="859"/>
      <c r="E62" s="859" t="s">
        <v>622</v>
      </c>
      <c r="F62" s="859"/>
      <c r="G62" s="14"/>
      <c r="H62" s="298"/>
      <c r="I62" s="298"/>
      <c r="O62" s="275"/>
      <c r="Q62" s="227"/>
      <c r="R62" s="227"/>
      <c r="S62" s="227"/>
      <c r="T62" s="227"/>
      <c r="U62" s="227"/>
    </row>
    <row r="63" spans="2:21" s="274" customFormat="1" ht="45.75" customHeight="1" x14ac:dyDescent="0.2">
      <c r="B63" s="371" t="s">
        <v>623</v>
      </c>
      <c r="C63" s="859" t="s">
        <v>624</v>
      </c>
      <c r="D63" s="859"/>
      <c r="E63" s="859" t="s">
        <v>625</v>
      </c>
      <c r="F63" s="859"/>
      <c r="G63" s="14"/>
      <c r="H63" s="298"/>
      <c r="I63" s="298"/>
      <c r="O63" s="275"/>
      <c r="Q63" s="227"/>
      <c r="R63" s="227"/>
      <c r="S63" s="227"/>
      <c r="T63" s="227"/>
      <c r="U63" s="227"/>
    </row>
    <row r="64" spans="2:21" s="274" customFormat="1" ht="67.5" customHeight="1" x14ac:dyDescent="0.2">
      <c r="B64" s="371" t="s">
        <v>626</v>
      </c>
      <c r="C64" s="859" t="s">
        <v>627</v>
      </c>
      <c r="D64" s="859"/>
      <c r="E64" s="859" t="s">
        <v>628</v>
      </c>
      <c r="F64" s="859"/>
      <c r="G64" s="14"/>
      <c r="H64" s="298"/>
      <c r="I64" s="298"/>
      <c r="O64" s="275"/>
      <c r="Q64" s="227"/>
      <c r="R64" s="227"/>
      <c r="S64" s="227"/>
      <c r="T64" s="227"/>
      <c r="U64" s="227"/>
    </row>
    <row r="65" spans="2:21" s="274" customFormat="1" ht="12" customHeight="1" x14ac:dyDescent="0.2">
      <c r="B65" s="489"/>
      <c r="C65" s="489"/>
      <c r="D65" s="490"/>
      <c r="E65" s="490"/>
      <c r="F65" s="490"/>
      <c r="G65" s="230"/>
      <c r="H65" s="227"/>
      <c r="I65" s="227"/>
      <c r="J65" s="227"/>
      <c r="K65" s="227"/>
      <c r="L65" s="227"/>
      <c r="M65" s="227"/>
      <c r="N65" s="227"/>
      <c r="O65" s="227"/>
      <c r="P65" s="227"/>
      <c r="Q65" s="227"/>
      <c r="R65" s="227"/>
      <c r="S65" s="227"/>
      <c r="T65" s="227"/>
      <c r="U65" s="227"/>
    </row>
    <row r="66" spans="2:21" s="274" customFormat="1" ht="25.25" customHeight="1" x14ac:dyDescent="0.2">
      <c r="B66" s="853" t="s">
        <v>699</v>
      </c>
      <c r="C66" s="853"/>
      <c r="D66" s="853"/>
      <c r="E66" s="853"/>
      <c r="F66" s="853"/>
      <c r="G66" s="230"/>
      <c r="H66" s="227"/>
      <c r="I66" s="227"/>
      <c r="J66" s="227"/>
      <c r="K66" s="227"/>
      <c r="L66" s="227"/>
      <c r="M66" s="227"/>
      <c r="N66" s="227"/>
      <c r="O66" s="227"/>
      <c r="P66" s="227"/>
      <c r="Q66" s="227"/>
      <c r="R66" s="227"/>
      <c r="S66" s="227"/>
      <c r="T66" s="227"/>
      <c r="U66" s="227"/>
    </row>
    <row r="67" spans="2:21" s="274" customFormat="1" ht="42.75" customHeight="1" x14ac:dyDescent="0.2">
      <c r="B67" s="371" t="s">
        <v>611</v>
      </c>
      <c r="C67" s="829" t="s">
        <v>629</v>
      </c>
      <c r="D67" s="829"/>
      <c r="E67" s="829" t="s">
        <v>630</v>
      </c>
      <c r="F67" s="829"/>
      <c r="G67" s="230"/>
      <c r="H67" s="227"/>
      <c r="I67" s="227"/>
      <c r="J67" s="227"/>
      <c r="K67" s="227"/>
      <c r="L67" s="227"/>
      <c r="M67" s="227"/>
      <c r="N67" s="227"/>
      <c r="O67" s="227"/>
      <c r="P67" s="227"/>
      <c r="Q67" s="227"/>
      <c r="R67" s="227"/>
      <c r="S67" s="227"/>
      <c r="T67" s="227"/>
      <c r="U67" s="227"/>
    </row>
    <row r="68" spans="2:21" s="274" customFormat="1" ht="25.25" customHeight="1" x14ac:dyDescent="0.2">
      <c r="B68" s="371" t="s">
        <v>631</v>
      </c>
      <c r="C68" s="858">
        <v>27.98</v>
      </c>
      <c r="D68" s="858"/>
      <c r="E68" s="858">
        <v>22.21</v>
      </c>
      <c r="F68" s="858"/>
      <c r="G68" s="276"/>
      <c r="I68" s="298"/>
      <c r="O68" s="275"/>
    </row>
    <row r="69" spans="2:21" s="274" customFormat="1" ht="25.25" customHeight="1" x14ac:dyDescent="0.2">
      <c r="B69" s="371" t="s">
        <v>632</v>
      </c>
      <c r="C69" s="858">
        <v>19.62</v>
      </c>
      <c r="D69" s="858"/>
      <c r="E69" s="858">
        <v>14.77</v>
      </c>
      <c r="F69" s="858"/>
      <c r="G69" s="276"/>
      <c r="I69" s="298"/>
      <c r="O69" s="275"/>
    </row>
    <row r="70" spans="2:21" s="274" customFormat="1" ht="25.25" customHeight="1" x14ac:dyDescent="0.2">
      <c r="B70" s="371" t="s">
        <v>633</v>
      </c>
      <c r="C70" s="858">
        <v>16</v>
      </c>
      <c r="D70" s="858"/>
      <c r="E70" s="858">
        <v>12.6</v>
      </c>
      <c r="F70" s="858"/>
      <c r="G70" s="276"/>
      <c r="H70" s="231"/>
      <c r="I70" s="298"/>
      <c r="O70" s="275"/>
    </row>
    <row r="71" spans="2:21" s="274" customFormat="1" ht="25.25" customHeight="1" x14ac:dyDescent="0.2">
      <c r="B71" s="371" t="s">
        <v>634</v>
      </c>
      <c r="C71" s="858">
        <v>15.73</v>
      </c>
      <c r="D71" s="858"/>
      <c r="E71" s="858">
        <v>12.06</v>
      </c>
      <c r="F71" s="858"/>
      <c r="G71" s="276"/>
      <c r="H71" s="231"/>
      <c r="I71" s="298"/>
      <c r="O71" s="275"/>
    </row>
    <row r="72" spans="2:21" s="274" customFormat="1" ht="25.25" customHeight="1" x14ac:dyDescent="0.2">
      <c r="B72" s="371" t="s">
        <v>635</v>
      </c>
      <c r="C72" s="858">
        <v>12.47</v>
      </c>
      <c r="D72" s="858"/>
      <c r="E72" s="858">
        <v>9.51</v>
      </c>
      <c r="F72" s="858"/>
      <c r="G72" s="276"/>
      <c r="H72" s="231"/>
      <c r="I72" s="298"/>
      <c r="O72" s="275"/>
    </row>
    <row r="73" spans="2:21" s="274" customFormat="1" ht="25.25" customHeight="1" x14ac:dyDescent="0.2">
      <c r="B73" s="831" t="s">
        <v>636</v>
      </c>
      <c r="C73" s="831"/>
      <c r="D73" s="831"/>
      <c r="E73" s="831"/>
      <c r="F73" s="831"/>
      <c r="G73" s="276"/>
      <c r="H73" s="231"/>
      <c r="I73" s="298"/>
      <c r="J73" s="298"/>
      <c r="O73" s="275"/>
    </row>
    <row r="74" spans="2:21" s="274" customFormat="1" ht="38.25" customHeight="1" x14ac:dyDescent="0.2">
      <c r="B74" s="832" t="s">
        <v>637</v>
      </c>
      <c r="C74" s="832"/>
      <c r="D74" s="832"/>
      <c r="E74" s="832"/>
      <c r="F74" s="832"/>
      <c r="G74" s="14"/>
      <c r="H74" s="231"/>
      <c r="I74" s="298"/>
      <c r="J74" s="298"/>
      <c r="O74" s="275"/>
    </row>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hidden="1" customHeight="1" x14ac:dyDescent="0.2"/>
    <row r="172" ht="25.25" hidden="1" customHeight="1" x14ac:dyDescent="0.2"/>
    <row r="173" ht="25.25" hidden="1" customHeight="1" x14ac:dyDescent="0.2"/>
    <row r="174" ht="25.25" hidden="1" customHeight="1" x14ac:dyDescent="0.2"/>
    <row r="175" ht="25.25" hidden="1" customHeight="1" x14ac:dyDescent="0.2"/>
    <row r="176" ht="25.25" hidden="1" customHeight="1" x14ac:dyDescent="0.2"/>
    <row r="177" ht="25.25" hidden="1" customHeight="1" x14ac:dyDescent="0.2"/>
    <row r="178" ht="25.25" customHeight="1" x14ac:dyDescent="0.2"/>
    <row r="179" ht="25.25" customHeight="1" x14ac:dyDescent="0.2"/>
    <row r="180" ht="25.25" customHeight="1" x14ac:dyDescent="0.2"/>
    <row r="181" ht="25.25" customHeight="1" x14ac:dyDescent="0.2"/>
    <row r="182" ht="25.25" customHeight="1" x14ac:dyDescent="0.2"/>
    <row r="183" ht="25.25" customHeight="1" x14ac:dyDescent="0.2"/>
    <row r="184" ht="25.25" hidden="1" customHeight="1" x14ac:dyDescent="0.2"/>
    <row r="185" ht="25.25" hidden="1" customHeight="1" x14ac:dyDescent="0.2"/>
    <row r="186" ht="25.25" hidden="1" customHeight="1" x14ac:dyDescent="0.2"/>
    <row r="187" ht="25.25" hidden="1"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hidden="1" customHeight="1" x14ac:dyDescent="0.2"/>
    <row r="233" ht="25.25" hidden="1" customHeight="1" x14ac:dyDescent="0.2"/>
    <row r="234" ht="25.25" hidden="1" customHeight="1" x14ac:dyDescent="0.2"/>
    <row r="235" ht="25.25" hidden="1" customHeight="1" x14ac:dyDescent="0.2"/>
    <row r="236" ht="25.25" hidden="1" customHeight="1" x14ac:dyDescent="0.2"/>
    <row r="237" ht="25.25" hidden="1" customHeight="1" x14ac:dyDescent="0.2"/>
    <row r="238" ht="25.25" hidden="1" customHeight="1" x14ac:dyDescent="0.2"/>
    <row r="239" ht="25.25" customHeight="1" x14ac:dyDescent="0.2"/>
    <row r="240" ht="25.25" customHeight="1" x14ac:dyDescent="0.2"/>
    <row r="241" ht="25.25" customHeight="1" x14ac:dyDescent="0.2"/>
    <row r="242" ht="25.25" customHeight="1" x14ac:dyDescent="0.2"/>
    <row r="243" ht="25.25" customHeight="1" x14ac:dyDescent="0.2"/>
    <row r="244" ht="25.25" customHeight="1" x14ac:dyDescent="0.2"/>
    <row r="245" ht="25.25" hidden="1" customHeight="1" x14ac:dyDescent="0.2"/>
    <row r="246" ht="25.25" hidden="1" customHeight="1" x14ac:dyDescent="0.2"/>
    <row r="247" ht="25.25" hidden="1" customHeight="1" x14ac:dyDescent="0.2"/>
    <row r="248" ht="25.25" hidden="1"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hidden="1" customHeight="1" x14ac:dyDescent="0.2"/>
    <row r="294" ht="25.25" hidden="1" customHeight="1" x14ac:dyDescent="0.2"/>
    <row r="295" ht="25.25" hidden="1" customHeight="1" x14ac:dyDescent="0.2"/>
    <row r="296" ht="25.25" hidden="1" customHeight="1" x14ac:dyDescent="0.2"/>
    <row r="297" ht="25.25" hidden="1" customHeight="1" x14ac:dyDescent="0.2"/>
    <row r="298" ht="25.25" hidden="1" customHeight="1" x14ac:dyDescent="0.2"/>
    <row r="299" ht="25.25" hidden="1" customHeight="1" x14ac:dyDescent="0.2"/>
    <row r="300" ht="25.25" customHeight="1" x14ac:dyDescent="0.2"/>
    <row r="301" ht="25.25" customHeight="1" x14ac:dyDescent="0.2"/>
    <row r="302" ht="25.25" customHeight="1" x14ac:dyDescent="0.2"/>
    <row r="303" ht="25.25" customHeight="1" x14ac:dyDescent="0.2"/>
    <row r="304" ht="25.25" customHeight="1" x14ac:dyDescent="0.2"/>
    <row r="305" ht="25.25" customHeight="1" x14ac:dyDescent="0.2"/>
    <row r="306" ht="25.25" hidden="1" customHeight="1" x14ac:dyDescent="0.2"/>
    <row r="307" ht="25.25" hidden="1" customHeight="1" x14ac:dyDescent="0.2"/>
    <row r="308" ht="25.25" hidden="1" customHeight="1" x14ac:dyDescent="0.2"/>
    <row r="309" ht="25.25" hidden="1"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hidden="1" customHeight="1" x14ac:dyDescent="0.2"/>
    <row r="355" ht="25.25" hidden="1" customHeight="1" x14ac:dyDescent="0.2"/>
    <row r="356" ht="25.25" hidden="1" customHeight="1" x14ac:dyDescent="0.2"/>
    <row r="357" ht="25.25" hidden="1" customHeight="1" x14ac:dyDescent="0.2"/>
    <row r="358" ht="25.25" hidden="1" customHeight="1" x14ac:dyDescent="0.2"/>
    <row r="359" ht="25.25" hidden="1" customHeight="1" x14ac:dyDescent="0.2"/>
    <row r="360" ht="25.25" hidden="1" customHeight="1" x14ac:dyDescent="0.2"/>
    <row r="361" ht="25.25" customHeight="1" x14ac:dyDescent="0.2"/>
    <row r="362" ht="25.25" customHeight="1" x14ac:dyDescent="0.2"/>
    <row r="363" ht="25.25" customHeight="1" x14ac:dyDescent="0.2"/>
    <row r="364" ht="25.25" customHeight="1" x14ac:dyDescent="0.2"/>
    <row r="365" ht="25.25" customHeight="1" x14ac:dyDescent="0.2"/>
    <row r="366" ht="25.25" customHeight="1" x14ac:dyDescent="0.2"/>
    <row r="367" ht="25.25" hidden="1" customHeight="1" x14ac:dyDescent="0.2"/>
    <row r="368" ht="25.25" hidden="1" customHeight="1" x14ac:dyDescent="0.2"/>
    <row r="369" ht="25.25" hidden="1" customHeight="1" x14ac:dyDescent="0.2"/>
    <row r="370" ht="25.25" hidden="1"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hidden="1" customHeight="1" x14ac:dyDescent="0.2"/>
    <row r="416" ht="25.25" hidden="1" customHeight="1" x14ac:dyDescent="0.2"/>
    <row r="417" ht="25.25" hidden="1" customHeight="1" x14ac:dyDescent="0.2"/>
    <row r="418" ht="25.25" hidden="1" customHeight="1" x14ac:dyDescent="0.2"/>
    <row r="419" ht="25.25" hidden="1" customHeight="1" x14ac:dyDescent="0.2"/>
    <row r="420" ht="25.25" hidden="1" customHeight="1" x14ac:dyDescent="0.2"/>
    <row r="421" ht="25.25" hidden="1" customHeight="1" x14ac:dyDescent="0.2"/>
    <row r="422" ht="25.25" customHeight="1" x14ac:dyDescent="0.2"/>
    <row r="423" ht="25.25" customHeight="1" x14ac:dyDescent="0.2"/>
    <row r="424" ht="25.25" customHeight="1" x14ac:dyDescent="0.2"/>
    <row r="425" ht="25.25" customHeight="1" x14ac:dyDescent="0.2"/>
    <row r="426" ht="25.25" customHeight="1" x14ac:dyDescent="0.2"/>
    <row r="427" ht="25.25" customHeight="1" x14ac:dyDescent="0.2"/>
    <row r="428" ht="25.25" hidden="1" customHeight="1" x14ac:dyDescent="0.2"/>
    <row r="429" ht="25.25" hidden="1" customHeight="1" x14ac:dyDescent="0.2"/>
    <row r="430" ht="25.25" hidden="1" customHeight="1" x14ac:dyDescent="0.2"/>
    <row r="431" ht="25.25" hidden="1"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hidden="1" customHeight="1" x14ac:dyDescent="0.2"/>
    <row r="477" ht="25.25" hidden="1" customHeight="1" x14ac:dyDescent="0.2"/>
    <row r="478" ht="25.25" hidden="1" customHeight="1" x14ac:dyDescent="0.2"/>
    <row r="479" ht="25.25" hidden="1" customHeight="1" x14ac:dyDescent="0.2"/>
    <row r="480" ht="25.25" hidden="1" customHeight="1" x14ac:dyDescent="0.2"/>
    <row r="481" ht="25.25" hidden="1" customHeight="1" x14ac:dyDescent="0.2"/>
    <row r="482" ht="25.25" hidden="1" customHeight="1" x14ac:dyDescent="0.2"/>
    <row r="483" ht="25.25" customHeight="1" x14ac:dyDescent="0.2"/>
    <row r="484" ht="25.25" customHeight="1" x14ac:dyDescent="0.2"/>
    <row r="485" ht="25.25" customHeight="1" x14ac:dyDescent="0.2"/>
    <row r="486" ht="25.25" customHeight="1" x14ac:dyDescent="0.2"/>
    <row r="487" ht="25.25" customHeight="1" x14ac:dyDescent="0.2"/>
    <row r="488" ht="25.25" customHeight="1" x14ac:dyDescent="0.2"/>
    <row r="489" ht="25.25" hidden="1" customHeight="1" x14ac:dyDescent="0.2"/>
    <row r="490" ht="25.25" hidden="1" customHeight="1" x14ac:dyDescent="0.2"/>
    <row r="491" ht="25.25" hidden="1" customHeight="1" x14ac:dyDescent="0.2"/>
    <row r="492" ht="25.25" hidden="1"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hidden="1" customHeight="1" x14ac:dyDescent="0.2"/>
    <row r="538" ht="25.25" hidden="1" customHeight="1" x14ac:dyDescent="0.2"/>
    <row r="539" ht="25.25" hidden="1" customHeight="1" x14ac:dyDescent="0.2"/>
    <row r="540" ht="25.25" hidden="1" customHeight="1" x14ac:dyDescent="0.2"/>
    <row r="541" ht="25.25" hidden="1" customHeight="1" x14ac:dyDescent="0.2"/>
    <row r="542" ht="25.25" hidden="1" customHeight="1" x14ac:dyDescent="0.2"/>
    <row r="543" ht="25.25" hidden="1" customHeight="1" x14ac:dyDescent="0.2"/>
    <row r="544" ht="25.25" customHeight="1" x14ac:dyDescent="0.2"/>
    <row r="545" ht="25.25" customHeight="1" x14ac:dyDescent="0.2"/>
    <row r="546" ht="25.25" customHeight="1" x14ac:dyDescent="0.2"/>
    <row r="547" ht="25.25" customHeight="1" x14ac:dyDescent="0.2"/>
    <row r="548" ht="25.25" customHeight="1" x14ac:dyDescent="0.2"/>
    <row r="549" ht="25.25" customHeight="1" x14ac:dyDescent="0.2"/>
    <row r="550" ht="25.25" hidden="1" customHeight="1" x14ac:dyDescent="0.2"/>
    <row r="551" ht="25.25" hidden="1" customHeight="1" x14ac:dyDescent="0.2"/>
    <row r="552" ht="25.25" hidden="1" customHeight="1" x14ac:dyDescent="0.2"/>
    <row r="553" ht="25.25" hidden="1"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hidden="1" customHeight="1" x14ac:dyDescent="0.2"/>
    <row r="599" ht="25.25" hidden="1" customHeight="1" x14ac:dyDescent="0.2"/>
    <row r="600" ht="25.25" hidden="1" customHeight="1" x14ac:dyDescent="0.2"/>
    <row r="601" ht="25.25" hidden="1" customHeight="1" x14ac:dyDescent="0.2"/>
    <row r="602" ht="25.25" hidden="1" customHeight="1" x14ac:dyDescent="0.2"/>
    <row r="603" ht="25.25" hidden="1" customHeight="1" x14ac:dyDescent="0.2"/>
    <row r="604" ht="25.25" hidden="1" customHeight="1" x14ac:dyDescent="0.2"/>
    <row r="605" ht="25.25" customHeight="1" x14ac:dyDescent="0.2"/>
    <row r="606" ht="25.25" customHeight="1" x14ac:dyDescent="0.2"/>
    <row r="607" ht="25.25" customHeight="1" x14ac:dyDescent="0.2"/>
    <row r="608" ht="25.25" customHeight="1" x14ac:dyDescent="0.2"/>
    <row r="609" ht="25.25" customHeight="1" x14ac:dyDescent="0.2"/>
    <row r="610" ht="25.25" customHeight="1" x14ac:dyDescent="0.2"/>
    <row r="611" ht="25.25" hidden="1" customHeight="1" x14ac:dyDescent="0.2"/>
    <row r="612" ht="25.25" hidden="1" customHeight="1" x14ac:dyDescent="0.2"/>
    <row r="613" ht="25.25" hidden="1" customHeight="1" x14ac:dyDescent="0.2"/>
    <row r="614" ht="25.25" hidden="1"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hidden="1" customHeight="1" x14ac:dyDescent="0.2"/>
    <row r="662" ht="25.25" hidden="1" customHeight="1" x14ac:dyDescent="0.2"/>
    <row r="663" ht="25.25" hidden="1" customHeight="1" x14ac:dyDescent="0.2"/>
    <row r="664" ht="25.25" hidden="1" customHeight="1" x14ac:dyDescent="0.2"/>
    <row r="665" ht="25.25" hidden="1" customHeight="1" x14ac:dyDescent="0.2"/>
    <row r="666" ht="25.25" hidden="1" customHeight="1" x14ac:dyDescent="0.2"/>
    <row r="667" ht="25.25" hidden="1"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hidden="1" customHeight="1" x14ac:dyDescent="0.2"/>
    <row r="717" ht="25.25" hidden="1" customHeight="1" x14ac:dyDescent="0.2"/>
    <row r="718" ht="25.25" hidden="1" customHeight="1" x14ac:dyDescent="0.2"/>
    <row r="719" ht="25.25" hidden="1" customHeight="1" x14ac:dyDescent="0.2"/>
    <row r="720" ht="25.25" hidden="1" customHeight="1" x14ac:dyDescent="0.2"/>
    <row r="721" ht="25.25" hidden="1" customHeight="1" x14ac:dyDescent="0.2"/>
    <row r="722" ht="25.25" hidden="1"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hidden="1" customHeight="1" x14ac:dyDescent="0.2"/>
    <row r="772" ht="25.25" hidden="1" customHeight="1" x14ac:dyDescent="0.2"/>
    <row r="773" ht="25.25" hidden="1" customHeight="1" x14ac:dyDescent="0.2"/>
    <row r="774" ht="25.25" hidden="1" customHeight="1" x14ac:dyDescent="0.2"/>
    <row r="775" ht="25.25" hidden="1" customHeight="1" x14ac:dyDescent="0.2"/>
    <row r="776" ht="25.25" hidden="1" customHeight="1" x14ac:dyDescent="0.2"/>
    <row r="777" ht="25.25" hidden="1" customHeight="1" x14ac:dyDescent="0.2"/>
    <row r="778" ht="25.25" customHeight="1" x14ac:dyDescent="0.2"/>
    <row r="779" ht="25.25" customHeight="1" x14ac:dyDescent="0.2"/>
    <row r="780" ht="25.25" customHeight="1" x14ac:dyDescent="0.2"/>
    <row r="781" ht="25.25" customHeight="1" x14ac:dyDescent="0.2"/>
    <row r="826" hidden="1" x14ac:dyDescent="0.2"/>
    <row r="827" hidden="1" x14ac:dyDescent="0.2"/>
    <row r="828" hidden="1" x14ac:dyDescent="0.2"/>
    <row r="829" hidden="1" x14ac:dyDescent="0.2"/>
    <row r="830" hidden="1" x14ac:dyDescent="0.2"/>
    <row r="831" hidden="1" x14ac:dyDescent="0.2"/>
    <row r="832" hidden="1" x14ac:dyDescent="0.2"/>
    <row r="881" hidden="1" x14ac:dyDescent="0.2"/>
    <row r="882" hidden="1" x14ac:dyDescent="0.2"/>
    <row r="883" hidden="1" x14ac:dyDescent="0.2"/>
    <row r="884" hidden="1" x14ac:dyDescent="0.2"/>
    <row r="885" hidden="1" x14ac:dyDescent="0.2"/>
    <row r="886" hidden="1" x14ac:dyDescent="0.2"/>
    <row r="887" hidden="1" x14ac:dyDescent="0.2"/>
    <row r="936" hidden="1" x14ac:dyDescent="0.2"/>
    <row r="937" hidden="1" x14ac:dyDescent="0.2"/>
    <row r="938" hidden="1" x14ac:dyDescent="0.2"/>
    <row r="939" hidden="1" x14ac:dyDescent="0.2"/>
    <row r="940" hidden="1" x14ac:dyDescent="0.2"/>
    <row r="941" hidden="1" x14ac:dyDescent="0.2"/>
    <row r="942" hidden="1" x14ac:dyDescent="0.2"/>
    <row r="991" hidden="1" x14ac:dyDescent="0.2"/>
    <row r="992" hidden="1" x14ac:dyDescent="0.2"/>
    <row r="993" hidden="1" x14ac:dyDescent="0.2"/>
    <row r="994" hidden="1" x14ac:dyDescent="0.2"/>
    <row r="995" hidden="1" x14ac:dyDescent="0.2"/>
    <row r="996" hidden="1" x14ac:dyDescent="0.2"/>
    <row r="997" hidden="1" x14ac:dyDescent="0.2"/>
    <row r="1046" hidden="1" x14ac:dyDescent="0.2"/>
    <row r="1047" hidden="1" x14ac:dyDescent="0.2"/>
    <row r="1048" hidden="1" x14ac:dyDescent="0.2"/>
    <row r="1049" hidden="1" x14ac:dyDescent="0.2"/>
    <row r="1050" hidden="1" x14ac:dyDescent="0.2"/>
    <row r="1051" hidden="1" x14ac:dyDescent="0.2"/>
    <row r="1052" hidden="1" x14ac:dyDescent="0.2"/>
  </sheetData>
  <sheetProtection algorithmName="SHA-512" hashValue="sUrgKyKumCxagd/t85oQHm8omirCpdoUWgsBUu/EfivATbO4Cess9Vd0Y8u5dW5x9nR3HTurE6iF5JCOQ6oxcw==" saltValue="ohYrG6/VYDjFDlkYrpApmQ==" spinCount="100000" sheet="1" objects="1" scenarios="1"/>
  <mergeCells count="95">
    <mergeCell ref="C72:D72"/>
    <mergeCell ref="E72:F72"/>
    <mergeCell ref="B73:F73"/>
    <mergeCell ref="B74:F74"/>
    <mergeCell ref="C69:D69"/>
    <mergeCell ref="E69:F69"/>
    <mergeCell ref="C70:D70"/>
    <mergeCell ref="E70:F70"/>
    <mergeCell ref="C71:D71"/>
    <mergeCell ref="E71:F71"/>
    <mergeCell ref="B66:F66"/>
    <mergeCell ref="C67:D67"/>
    <mergeCell ref="E67:F67"/>
    <mergeCell ref="C68:D68"/>
    <mergeCell ref="E68:F68"/>
    <mergeCell ref="C62:D62"/>
    <mergeCell ref="E62:F62"/>
    <mergeCell ref="C63:D63"/>
    <mergeCell ref="E63:F63"/>
    <mergeCell ref="C64:D64"/>
    <mergeCell ref="E64:F64"/>
    <mergeCell ref="C59:D59"/>
    <mergeCell ref="E59:F59"/>
    <mergeCell ref="C60:D60"/>
    <mergeCell ref="E60:F60"/>
    <mergeCell ref="C61:D61"/>
    <mergeCell ref="E61:F61"/>
    <mergeCell ref="B40:C40"/>
    <mergeCell ref="C57:D57"/>
    <mergeCell ref="B51:C51"/>
    <mergeCell ref="B53:D53"/>
    <mergeCell ref="C54:D54"/>
    <mergeCell ref="B55:B56"/>
    <mergeCell ref="D48:E48"/>
    <mergeCell ref="D51:E51"/>
    <mergeCell ref="B50:C50"/>
    <mergeCell ref="B48:C48"/>
    <mergeCell ref="B49:G49"/>
    <mergeCell ref="D50:E50"/>
    <mergeCell ref="D40:E40"/>
    <mergeCell ref="B28:C28"/>
    <mergeCell ref="B37:G37"/>
    <mergeCell ref="B38:C38"/>
    <mergeCell ref="B43:C43"/>
    <mergeCell ref="B46:C46"/>
    <mergeCell ref="B44:C44"/>
    <mergeCell ref="B45:C45"/>
    <mergeCell ref="B41:C41"/>
    <mergeCell ref="B39:C39"/>
    <mergeCell ref="D39:E39"/>
    <mergeCell ref="D41:E41"/>
    <mergeCell ref="D43:E43"/>
    <mergeCell ref="D46:E46"/>
    <mergeCell ref="D45:E45"/>
    <mergeCell ref="B42:C42"/>
    <mergeCell ref="D42:E42"/>
    <mergeCell ref="B16:C16"/>
    <mergeCell ref="B18:C18"/>
    <mergeCell ref="B19:C19"/>
    <mergeCell ref="B20:C20"/>
    <mergeCell ref="B21:C21"/>
    <mergeCell ref="B17:C17"/>
    <mergeCell ref="B1:F1"/>
    <mergeCell ref="C2:F2"/>
    <mergeCell ref="E4:F4"/>
    <mergeCell ref="B5:D5"/>
    <mergeCell ref="E5:F5"/>
    <mergeCell ref="B4:D4"/>
    <mergeCell ref="B8:C8"/>
    <mergeCell ref="D8:F8"/>
    <mergeCell ref="B6:D6"/>
    <mergeCell ref="E6:F6"/>
    <mergeCell ref="B9:C9"/>
    <mergeCell ref="D9:F9"/>
    <mergeCell ref="B10:C10"/>
    <mergeCell ref="D10:F10"/>
    <mergeCell ref="B12:C13"/>
    <mergeCell ref="B14:C14"/>
    <mergeCell ref="D12:F12"/>
    <mergeCell ref="B15:C15"/>
    <mergeCell ref="B47:C47"/>
    <mergeCell ref="D47:E47"/>
    <mergeCell ref="B35:F35"/>
    <mergeCell ref="B33:C33"/>
    <mergeCell ref="B34:D34"/>
    <mergeCell ref="B22:C22"/>
    <mergeCell ref="B29:C29"/>
    <mergeCell ref="B32:C32"/>
    <mergeCell ref="B30:C30"/>
    <mergeCell ref="B31:C31"/>
    <mergeCell ref="B23:C23"/>
    <mergeCell ref="B24:C24"/>
    <mergeCell ref="B25:C25"/>
    <mergeCell ref="B26:C26"/>
    <mergeCell ref="B27:C27"/>
  </mergeCells>
  <conditionalFormatting sqref="G43">
    <cfRule type="cellIs" dxfId="63" priority="33" operator="greaterThan">
      <formula>5000</formula>
    </cfRule>
    <cfRule type="cellIs" dxfId="62" priority="34" operator="lessThanOrEqual">
      <formula>5000</formula>
    </cfRule>
  </conditionalFormatting>
  <conditionalFormatting sqref="G46">
    <cfRule type="cellIs" dxfId="61" priority="31" operator="greaterThan">
      <formula>1500</formula>
    </cfRule>
    <cfRule type="cellIs" dxfId="60" priority="32" operator="lessThanOrEqual">
      <formula>1500</formula>
    </cfRule>
  </conditionalFormatting>
  <conditionalFormatting sqref="G44">
    <cfRule type="cellIs" dxfId="59" priority="29" operator="lessThanOrEqual">
      <formula>$F$44</formula>
    </cfRule>
    <cfRule type="cellIs" dxfId="58" priority="30" operator="greaterThan">
      <formula>$F$44</formula>
    </cfRule>
  </conditionalFormatting>
  <conditionalFormatting sqref="G45">
    <cfRule type="cellIs" dxfId="57" priority="27" operator="greaterThan">
      <formula>1000</formula>
    </cfRule>
    <cfRule type="cellIs" dxfId="56" priority="28" operator="lessThanOrEqual">
      <formula>1000</formula>
    </cfRule>
  </conditionalFormatting>
  <conditionalFormatting sqref="G50">
    <cfRule type="cellIs" dxfId="55" priority="3" operator="equal">
      <formula>0</formula>
    </cfRule>
    <cfRule type="cellIs" dxfId="54" priority="6" operator="lessThan">
      <formula>70000</formula>
    </cfRule>
    <cfRule type="cellIs" dxfId="53" priority="21" operator="lessThanOrEqual">
      <formula>500000</formula>
    </cfRule>
    <cfRule type="cellIs" dxfId="52" priority="22" operator="greaterThan">
      <formula>500000</formula>
    </cfRule>
  </conditionalFormatting>
  <conditionalFormatting sqref="G48">
    <cfRule type="cellIs" dxfId="51" priority="13" operator="notEqual">
      <formula>ROUND((0.15*$D$19),2)</formula>
    </cfRule>
    <cfRule type="cellIs" dxfId="50" priority="14" operator="equal">
      <formula>ROUND((0.15*$D$19),2)</formula>
    </cfRule>
  </conditionalFormatting>
  <conditionalFormatting sqref="G41">
    <cfRule type="cellIs" dxfId="49" priority="11" operator="lessThanOrEqual">
      <formula>ROUND((0.2*$D$28),2)</formula>
    </cfRule>
    <cfRule type="cellIs" dxfId="48" priority="12" operator="greaterThan">
      <formula>ROUND((0.2*$D$28),2)</formula>
    </cfRule>
  </conditionalFormatting>
  <conditionalFormatting sqref="G51">
    <cfRule type="cellIs" dxfId="47" priority="7" operator="lessThanOrEqual">
      <formula>$F$51</formula>
    </cfRule>
    <cfRule type="cellIs" dxfId="46" priority="8" operator="greaterThan">
      <formula>$F$51</formula>
    </cfRule>
  </conditionalFormatting>
  <conditionalFormatting sqref="G42">
    <cfRule type="cellIs" dxfId="45" priority="1" operator="lessThanOrEqual">
      <formula>ROUND((0.4*D28),2)</formula>
    </cfRule>
    <cfRule type="cellIs" dxfId="44" priority="2" operator="greaterThan">
      <formula>ROUND((0.4*D28),2)</formula>
    </cfRule>
  </conditionalFormatting>
  <conditionalFormatting sqref="G47">
    <cfRule type="cellIs" dxfId="43" priority="4" operator="lessThanOrEqual">
      <formula>ROUND((0.01*D30),2)</formula>
    </cfRule>
    <cfRule type="cellIs" dxfId="42" priority="5" operator="greaterThan">
      <formula>ROUND((0.01*D30),2)</formula>
    </cfRule>
  </conditionalFormatting>
  <dataValidations count="3">
    <dataValidation allowBlank="1" showInputMessage="1" showErrorMessage="1" prompt="A rellenar por el órgano instructor" sqref="E4:F5" xr:uid="{00000000-0002-0000-0F00-000000000000}"/>
    <dataValidation type="whole" operator="lessThanOrEqual" allowBlank="1" showInputMessage="1" showErrorMessage="1" prompt="Indicar el número total de alumnos de la PA" sqref="E44" xr:uid="{00000000-0002-0000-0F00-000001000000}">
      <formula1>2000</formula1>
    </dataValidation>
    <dataValidation type="decimal" operator="lessThanOrEqual" allowBlank="1" showInputMessage="1" showErrorMessage="1" sqref="E14:F18 E20:F26 E31:F31 E33:F33" xr:uid="{00000000-0002-0000-0F00-000002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3" fitToHeight="0" orientation="portrait" verticalDpi="1200" r:id="rId1"/>
  <ignoredErrors>
    <ignoredError sqref="E6" unlocked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1">
    <pageSetUpPr fitToPage="1"/>
  </sheetPr>
  <dimension ref="B1:U1049"/>
  <sheetViews>
    <sheetView zoomScale="80" zoomScaleNormal="80" zoomScalePageLayoutView="75" workbookViewId="0">
      <selection activeCell="B43" sqref="B43:C43"/>
    </sheetView>
  </sheetViews>
  <sheetFormatPr baseColWidth="10" defaultColWidth="11.5" defaultRowHeight="13" x14ac:dyDescent="0.2"/>
  <cols>
    <col min="1" max="1" width="3.1640625" style="271" customWidth="1"/>
    <col min="2" max="2" width="29.33203125" style="271" bestFit="1" customWidth="1"/>
    <col min="3" max="3" width="34.16406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7"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57"/>
    </row>
    <row r="2" spans="2:7" s="258" customFormat="1" ht="41.25" customHeight="1" x14ac:dyDescent="0.2">
      <c r="B2" s="482" t="s">
        <v>374</v>
      </c>
      <c r="C2" s="825" t="s">
        <v>579</v>
      </c>
      <c r="D2" s="825"/>
      <c r="E2" s="825"/>
      <c r="F2" s="825"/>
      <c r="G2" s="257"/>
    </row>
    <row r="3" spans="2:7" s="262" customFormat="1" ht="14" customHeight="1" x14ac:dyDescent="0.2">
      <c r="B3" s="488"/>
      <c r="C3" s="488"/>
      <c r="D3" s="488"/>
      <c r="E3" s="488"/>
      <c r="F3" s="488"/>
      <c r="G3" s="261"/>
    </row>
    <row r="4" spans="2:7" s="262" customFormat="1" ht="21" customHeight="1" x14ac:dyDescent="0.2">
      <c r="B4" s="769" t="s">
        <v>361</v>
      </c>
      <c r="C4" s="770"/>
      <c r="D4" s="771"/>
      <c r="E4" s="826"/>
      <c r="F4" s="826"/>
      <c r="G4" s="261"/>
    </row>
    <row r="5" spans="2:7" s="262" customFormat="1" ht="17.25" customHeight="1" x14ac:dyDescent="0.2">
      <c r="B5" s="769" t="s">
        <v>360</v>
      </c>
      <c r="C5" s="770"/>
      <c r="D5" s="771"/>
      <c r="E5" s="826"/>
      <c r="F5" s="826"/>
      <c r="G5" s="261"/>
    </row>
    <row r="6" spans="2:7" s="262" customFormat="1" ht="16" x14ac:dyDescent="0.2">
      <c r="B6" s="769" t="s">
        <v>359</v>
      </c>
      <c r="C6" s="770"/>
      <c r="D6" s="771"/>
      <c r="E6" s="828" t="str">
        <f>'DATOS GENERALES'!M5</f>
        <v xml:space="preserve">Inicial </v>
      </c>
      <c r="F6" s="828"/>
      <c r="G6" s="261"/>
    </row>
    <row r="7" spans="2:7" s="262" customFormat="1" ht="14" x14ac:dyDescent="0.2">
      <c r="B7" s="263"/>
      <c r="C7" s="263"/>
      <c r="D7" s="263"/>
      <c r="E7" s="263"/>
      <c r="F7" s="263"/>
      <c r="G7" s="261"/>
    </row>
    <row r="8" spans="2:7" s="262" customFormat="1" ht="45" customHeight="1" x14ac:dyDescent="0.2">
      <c r="B8" s="759" t="s">
        <v>240</v>
      </c>
      <c r="C8" s="760"/>
      <c r="D8" s="822">
        <f>'DATOS GENERALES'!F517</f>
        <v>0</v>
      </c>
      <c r="E8" s="823"/>
      <c r="F8" s="824"/>
      <c r="G8" s="261"/>
    </row>
    <row r="9" spans="2:7" s="258" customFormat="1" ht="20" customHeight="1" x14ac:dyDescent="0.2">
      <c r="B9" s="759" t="s">
        <v>376</v>
      </c>
      <c r="C9" s="760"/>
      <c r="D9" s="761">
        <f>'DATOS GENERALES'!E24</f>
        <v>0</v>
      </c>
      <c r="E9" s="761"/>
      <c r="F9" s="761"/>
      <c r="G9" s="257"/>
    </row>
    <row r="10" spans="2:7" s="262" customFormat="1" ht="20" customHeight="1" x14ac:dyDescent="0.2">
      <c r="B10" s="759" t="s">
        <v>711</v>
      </c>
      <c r="C10" s="760"/>
      <c r="D10" s="761">
        <f>'DATOS GENERALES'!E26</f>
        <v>0</v>
      </c>
      <c r="E10" s="761"/>
      <c r="F10" s="761"/>
      <c r="G10" s="261"/>
    </row>
    <row r="11" spans="2:7" s="262" customFormat="1" ht="14" x14ac:dyDescent="0.2">
      <c r="B11" s="263"/>
      <c r="C11" s="263"/>
      <c r="D11" s="263"/>
      <c r="E11" s="263"/>
      <c r="F11" s="263"/>
      <c r="G11" s="261"/>
    </row>
    <row r="12" spans="2:7" s="265" customFormat="1" ht="39.75" customHeight="1" x14ac:dyDescent="0.2">
      <c r="B12" s="861" t="s">
        <v>356</v>
      </c>
      <c r="C12" s="861"/>
      <c r="D12" s="862" t="s">
        <v>355</v>
      </c>
      <c r="E12" s="862"/>
      <c r="F12" s="862"/>
      <c r="G12" s="264"/>
    </row>
    <row r="13" spans="2:7" s="265" customFormat="1" ht="54" customHeight="1" x14ac:dyDescent="0.2">
      <c r="B13" s="861"/>
      <c r="C13" s="861"/>
      <c r="D13" s="432" t="s">
        <v>651</v>
      </c>
      <c r="E13" s="432" t="s">
        <v>354</v>
      </c>
      <c r="F13" s="432" t="s">
        <v>353</v>
      </c>
      <c r="G13" s="264"/>
    </row>
    <row r="14" spans="2:7" s="268" customFormat="1" ht="29.25" customHeight="1" x14ac:dyDescent="0.2">
      <c r="B14" s="764" t="s">
        <v>638</v>
      </c>
      <c r="C14" s="765"/>
      <c r="D14" s="277">
        <f>ROUND(SUM(E14:F14),2)</f>
        <v>0</v>
      </c>
      <c r="E14" s="266"/>
      <c r="F14" s="266"/>
      <c r="G14" s="267"/>
    </row>
    <row r="15" spans="2:7" s="268" customFormat="1" ht="29.25" customHeight="1" x14ac:dyDescent="0.2">
      <c r="B15" s="764" t="s">
        <v>741</v>
      </c>
      <c r="C15" s="765"/>
      <c r="D15" s="277">
        <f t="shared" ref="D15:D18" si="0">ROUND(SUM(E15:F15),2)</f>
        <v>0</v>
      </c>
      <c r="E15" s="266"/>
      <c r="F15" s="266"/>
      <c r="G15" s="267"/>
    </row>
    <row r="16" spans="2:7" s="268" customFormat="1" ht="29.25" customHeight="1" x14ac:dyDescent="0.2">
      <c r="B16" s="764" t="s">
        <v>742</v>
      </c>
      <c r="C16" s="765"/>
      <c r="D16" s="277">
        <f t="shared" si="0"/>
        <v>0</v>
      </c>
      <c r="E16" s="266"/>
      <c r="F16" s="266"/>
      <c r="G16" s="267"/>
    </row>
    <row r="17" spans="2:7" s="268" customFormat="1" ht="29.25" customHeight="1" x14ac:dyDescent="0.2">
      <c r="B17" s="764" t="s">
        <v>759</v>
      </c>
      <c r="C17" s="765"/>
      <c r="D17" s="277">
        <f t="shared" si="0"/>
        <v>0</v>
      </c>
      <c r="E17" s="266"/>
      <c r="F17" s="266"/>
      <c r="G17" s="267"/>
    </row>
    <row r="18" spans="2:7" s="268" customFormat="1" ht="29.25" customHeight="1" x14ac:dyDescent="0.2">
      <c r="B18" s="764" t="s">
        <v>758</v>
      </c>
      <c r="C18" s="765"/>
      <c r="D18" s="277">
        <f t="shared" si="0"/>
        <v>0</v>
      </c>
      <c r="E18" s="266"/>
      <c r="F18" s="266"/>
      <c r="G18" s="267"/>
    </row>
    <row r="19" spans="2:7" s="265" customFormat="1" ht="29.25" customHeight="1" x14ac:dyDescent="0.2">
      <c r="B19" s="777" t="s">
        <v>337</v>
      </c>
      <c r="C19" s="777"/>
      <c r="D19" s="404">
        <f>ROUND(SUM(D14:D18),2)</f>
        <v>0</v>
      </c>
      <c r="E19" s="404">
        <f>ROUND(SUM(E14:E18),2)</f>
        <v>0</v>
      </c>
      <c r="F19" s="404">
        <f>ROUND(SUM(F14:F18),2)</f>
        <v>0</v>
      </c>
      <c r="G19" s="264"/>
    </row>
    <row r="20" spans="2:7" s="265" customFormat="1" ht="29.25" customHeight="1" x14ac:dyDescent="0.2">
      <c r="B20" s="774" t="s">
        <v>597</v>
      </c>
      <c r="C20" s="774"/>
      <c r="D20" s="278">
        <f t="shared" ref="D20:D26" si="1">ROUND(SUM(E20:F20),2)</f>
        <v>0</v>
      </c>
      <c r="E20" s="266"/>
      <c r="F20" s="266"/>
      <c r="G20" s="264"/>
    </row>
    <row r="21" spans="2:7" s="265" customFormat="1" ht="29.25" customHeight="1" x14ac:dyDescent="0.2">
      <c r="B21" s="774" t="s">
        <v>591</v>
      </c>
      <c r="C21" s="774"/>
      <c r="D21" s="278">
        <f t="shared" si="1"/>
        <v>0</v>
      </c>
      <c r="E21" s="266"/>
      <c r="F21" s="266"/>
      <c r="G21" s="264"/>
    </row>
    <row r="22" spans="2:7" s="265" customFormat="1" ht="29.25" customHeight="1" x14ac:dyDescent="0.2">
      <c r="B22" s="774" t="s">
        <v>473</v>
      </c>
      <c r="C22" s="774"/>
      <c r="D22" s="278">
        <f t="shared" si="1"/>
        <v>0</v>
      </c>
      <c r="E22" s="266"/>
      <c r="F22" s="266"/>
      <c r="G22" s="264"/>
    </row>
    <row r="23" spans="2:7" s="265" customFormat="1" ht="29.25" customHeight="1" x14ac:dyDescent="0.2">
      <c r="B23" s="774" t="s">
        <v>593</v>
      </c>
      <c r="C23" s="774"/>
      <c r="D23" s="278">
        <f t="shared" si="1"/>
        <v>0</v>
      </c>
      <c r="E23" s="266"/>
      <c r="F23" s="266"/>
      <c r="G23" s="264"/>
    </row>
    <row r="24" spans="2:7" s="265" customFormat="1" ht="29.25" customHeight="1" x14ac:dyDescent="0.2">
      <c r="B24" s="774" t="s">
        <v>592</v>
      </c>
      <c r="C24" s="774"/>
      <c r="D24" s="278">
        <f t="shared" si="1"/>
        <v>0</v>
      </c>
      <c r="E24" s="266"/>
      <c r="F24" s="266"/>
      <c r="G24" s="264"/>
    </row>
    <row r="25" spans="2:7" s="265" customFormat="1" ht="29.25" customHeight="1" x14ac:dyDescent="0.2">
      <c r="B25" s="774" t="s">
        <v>598</v>
      </c>
      <c r="C25" s="774"/>
      <c r="D25" s="278">
        <f t="shared" si="1"/>
        <v>0</v>
      </c>
      <c r="E25" s="266"/>
      <c r="F25" s="266"/>
      <c r="G25" s="264"/>
    </row>
    <row r="26" spans="2:7" s="265" customFormat="1" ht="29.25" customHeight="1" x14ac:dyDescent="0.2">
      <c r="B26" s="774" t="s">
        <v>594</v>
      </c>
      <c r="C26" s="774"/>
      <c r="D26" s="278">
        <f t="shared" si="1"/>
        <v>0</v>
      </c>
      <c r="E26" s="266"/>
      <c r="F26" s="266"/>
      <c r="G26" s="264"/>
    </row>
    <row r="27" spans="2:7" s="265" customFormat="1" ht="29.25" customHeight="1" x14ac:dyDescent="0.2">
      <c r="B27" s="777" t="s">
        <v>373</v>
      </c>
      <c r="C27" s="777"/>
      <c r="D27" s="404">
        <f>ROUND(SUM(D20:D26),2)</f>
        <v>0</v>
      </c>
      <c r="E27" s="404">
        <f t="shared" ref="E27:F27" si="2">ROUND(SUM(E20:E26),2)</f>
        <v>0</v>
      </c>
      <c r="F27" s="404">
        <f t="shared" si="2"/>
        <v>0</v>
      </c>
      <c r="G27" s="264"/>
    </row>
    <row r="28" spans="2:7" s="265" customFormat="1" ht="29.25" customHeight="1" x14ac:dyDescent="0.2">
      <c r="B28" s="724" t="s">
        <v>335</v>
      </c>
      <c r="C28" s="725"/>
      <c r="D28" s="404">
        <f>ROUND(SUM(D19,D27),2)</f>
        <v>0</v>
      </c>
      <c r="E28" s="404">
        <f t="shared" ref="E28:F28" si="3">ROUND(SUM(E19,E27),2)</f>
        <v>0</v>
      </c>
      <c r="F28" s="404">
        <f t="shared" si="3"/>
        <v>0</v>
      </c>
      <c r="G28" s="264"/>
    </row>
    <row r="29" spans="2:7" s="265" customFormat="1" ht="29.25" customHeight="1" x14ac:dyDescent="0.2">
      <c r="B29" s="724" t="s">
        <v>334</v>
      </c>
      <c r="C29" s="725"/>
      <c r="D29" s="404">
        <f>ROUND((0.15*D19),2)</f>
        <v>0</v>
      </c>
      <c r="E29" s="404">
        <f t="shared" ref="E29:F29" si="4">ROUND((0.15*E19),2)</f>
        <v>0</v>
      </c>
      <c r="F29" s="404">
        <f t="shared" si="4"/>
        <v>0</v>
      </c>
      <c r="G29" s="264"/>
    </row>
    <row r="30" spans="2:7" s="265" customFormat="1" ht="29.25" customHeight="1" x14ac:dyDescent="0.2">
      <c r="B30" s="728" t="s">
        <v>332</v>
      </c>
      <c r="C30" s="729"/>
      <c r="D30" s="422">
        <f>ROUND(SUM(D28:D29),2)</f>
        <v>0</v>
      </c>
      <c r="E30" s="422">
        <f t="shared" ref="E30:F30" si="5">ROUND(SUM(E28:E29),2)</f>
        <v>0</v>
      </c>
      <c r="F30" s="422">
        <f t="shared" si="5"/>
        <v>0</v>
      </c>
      <c r="G30" s="264"/>
    </row>
    <row r="31" spans="2:7" s="265" customFormat="1" ht="29.25" customHeight="1" x14ac:dyDescent="0.2">
      <c r="B31" s="724" t="s">
        <v>512</v>
      </c>
      <c r="C31" s="725"/>
      <c r="D31" s="404">
        <f>ROUND(SUM(E31:F31),2)</f>
        <v>0</v>
      </c>
      <c r="E31" s="266"/>
      <c r="F31" s="266"/>
      <c r="G31" s="264"/>
    </row>
    <row r="32" spans="2:7" s="265" customFormat="1" ht="29.25" customHeight="1" x14ac:dyDescent="0.2">
      <c r="B32" s="728" t="s">
        <v>333</v>
      </c>
      <c r="C32" s="729"/>
      <c r="D32" s="422">
        <f>ROUND(SUM(D30:D31),2)</f>
        <v>0</v>
      </c>
      <c r="E32" s="422">
        <f t="shared" ref="E32:F32" si="6">ROUND(SUM(E30:E31),2)</f>
        <v>0</v>
      </c>
      <c r="F32" s="422">
        <f t="shared" si="6"/>
        <v>0</v>
      </c>
      <c r="G32" s="264"/>
    </row>
    <row r="33" spans="2:8" s="265" customFormat="1" ht="29.25" customHeight="1" x14ac:dyDescent="0.2">
      <c r="B33" s="863" t="s">
        <v>331</v>
      </c>
      <c r="C33" s="863"/>
      <c r="D33" s="406">
        <f>ROUND(SUM(E33:F33),2)</f>
        <v>0</v>
      </c>
      <c r="E33" s="266"/>
      <c r="F33" s="266"/>
      <c r="G33" s="264"/>
    </row>
    <row r="34" spans="2:8" s="265" customFormat="1" ht="29.25" customHeight="1" x14ac:dyDescent="0.2">
      <c r="B34" s="864" t="s">
        <v>596</v>
      </c>
      <c r="C34" s="864"/>
      <c r="D34" s="864"/>
      <c r="E34" s="407">
        <f>ROUND((IFERROR($E$32/$D$32,0)),2)</f>
        <v>0</v>
      </c>
      <c r="F34" s="407">
        <f>ROUND((IFERROR($F$32/$D$32,0)),2)</f>
        <v>0</v>
      </c>
      <c r="G34" s="264"/>
    </row>
    <row r="35" spans="2:8" s="265" customFormat="1" ht="48.75" customHeight="1" x14ac:dyDescent="0.2">
      <c r="B35" s="835" t="s">
        <v>700</v>
      </c>
      <c r="C35" s="835"/>
      <c r="D35" s="835"/>
      <c r="E35" s="835"/>
      <c r="F35" s="835"/>
      <c r="G35" s="264"/>
    </row>
    <row r="36" spans="2:8" s="265" customFormat="1" ht="12" customHeight="1" x14ac:dyDescent="0.2">
      <c r="B36" s="264"/>
      <c r="C36" s="264"/>
      <c r="D36" s="264"/>
      <c r="E36" s="264"/>
      <c r="F36" s="264"/>
      <c r="G36" s="264"/>
    </row>
    <row r="37" spans="2:8" s="265" customFormat="1" ht="29.25" customHeight="1" x14ac:dyDescent="0.2">
      <c r="B37" s="775" t="s">
        <v>330</v>
      </c>
      <c r="C37" s="776"/>
      <c r="D37" s="776"/>
      <c r="E37" s="776"/>
      <c r="F37" s="776"/>
      <c r="G37" s="813"/>
    </row>
    <row r="38" spans="2:8" s="265" customFormat="1" ht="29.25" customHeight="1" x14ac:dyDescent="0.2">
      <c r="B38" s="741" t="s">
        <v>329</v>
      </c>
      <c r="C38" s="742"/>
      <c r="D38" s="369" t="s">
        <v>328</v>
      </c>
      <c r="E38" s="369" t="s">
        <v>327</v>
      </c>
      <c r="F38" s="373" t="s">
        <v>642</v>
      </c>
      <c r="G38" s="373" t="s">
        <v>438</v>
      </c>
    </row>
    <row r="39" spans="2:8" s="265" customFormat="1" ht="29.25" customHeight="1" x14ac:dyDescent="0.2">
      <c r="B39" s="724" t="s">
        <v>471</v>
      </c>
      <c r="C39" s="867"/>
      <c r="D39" s="790" t="s">
        <v>502</v>
      </c>
      <c r="E39" s="791" t="s">
        <v>319</v>
      </c>
      <c r="F39" s="409" t="s">
        <v>472</v>
      </c>
      <c r="G39" s="279">
        <f>$D$14</f>
        <v>0</v>
      </c>
      <c r="H39" s="264"/>
    </row>
    <row r="40" spans="2:8" s="265" customFormat="1" ht="29.25" customHeight="1" x14ac:dyDescent="0.2">
      <c r="B40" s="724" t="s">
        <v>743</v>
      </c>
      <c r="C40" s="867"/>
      <c r="D40" s="790" t="s">
        <v>502</v>
      </c>
      <c r="E40" s="791" t="s">
        <v>319</v>
      </c>
      <c r="F40" s="409" t="s">
        <v>472</v>
      </c>
      <c r="G40" s="279">
        <f>$D$14</f>
        <v>0</v>
      </c>
      <c r="H40" s="264"/>
    </row>
    <row r="41" spans="2:8" s="265" customFormat="1" ht="29.25" customHeight="1" x14ac:dyDescent="0.2">
      <c r="B41" s="724" t="s">
        <v>521</v>
      </c>
      <c r="C41" s="725"/>
      <c r="D41" s="790" t="s">
        <v>640</v>
      </c>
      <c r="E41" s="791" t="s">
        <v>319</v>
      </c>
      <c r="F41" s="410">
        <f>ROUND((0.2*$D28),2)</f>
        <v>0</v>
      </c>
      <c r="G41" s="278">
        <f>$D$18</f>
        <v>0</v>
      </c>
    </row>
    <row r="42" spans="2:8" s="265" customFormat="1" ht="29.25" customHeight="1" x14ac:dyDescent="0.2">
      <c r="B42" s="724" t="s">
        <v>736</v>
      </c>
      <c r="C42" s="725"/>
      <c r="D42" s="790" t="s">
        <v>737</v>
      </c>
      <c r="E42" s="791" t="s">
        <v>319</v>
      </c>
      <c r="F42" s="410">
        <f>ROUND((0.4*D28),2)</f>
        <v>0</v>
      </c>
      <c r="G42" s="278">
        <f>D20</f>
        <v>0</v>
      </c>
    </row>
    <row r="43" spans="2:8" s="265" customFormat="1" ht="29.25" customHeight="1" x14ac:dyDescent="0.2">
      <c r="B43" s="724" t="s">
        <v>1008</v>
      </c>
      <c r="C43" s="725"/>
      <c r="D43" s="484" t="s">
        <v>463</v>
      </c>
      <c r="E43" s="270"/>
      <c r="F43" s="410">
        <f>ROUND((40*E43),2)</f>
        <v>0</v>
      </c>
      <c r="G43" s="278">
        <f>$D$22</f>
        <v>0</v>
      </c>
    </row>
    <row r="44" spans="2:8" s="265" customFormat="1" ht="29.25" customHeight="1" x14ac:dyDescent="0.2">
      <c r="B44" s="724" t="s">
        <v>323</v>
      </c>
      <c r="C44" s="725"/>
      <c r="D44" s="790" t="s">
        <v>756</v>
      </c>
      <c r="E44" s="791" t="s">
        <v>319</v>
      </c>
      <c r="F44" s="410">
        <v>1000</v>
      </c>
      <c r="G44" s="278">
        <f>$D$23</f>
        <v>0</v>
      </c>
    </row>
    <row r="45" spans="2:8" s="265" customFormat="1" ht="29.25" customHeight="1" x14ac:dyDescent="0.2">
      <c r="B45" s="805" t="s">
        <v>644</v>
      </c>
      <c r="C45" s="806"/>
      <c r="D45" s="790" t="s">
        <v>645</v>
      </c>
      <c r="E45" s="807"/>
      <c r="F45" s="410">
        <f>ROUND((0.01*D30),2)</f>
        <v>0</v>
      </c>
      <c r="G45" s="277">
        <f>$D24</f>
        <v>0</v>
      </c>
    </row>
    <row r="46" spans="2:8" s="265" customFormat="1" ht="29.25" customHeight="1" x14ac:dyDescent="0.2">
      <c r="B46" s="724" t="s">
        <v>322</v>
      </c>
      <c r="C46" s="725"/>
      <c r="D46" s="790" t="s">
        <v>641</v>
      </c>
      <c r="E46" s="791" t="s">
        <v>319</v>
      </c>
      <c r="F46" s="410">
        <f>ROUND((0.15*$D19),2)</f>
        <v>0</v>
      </c>
      <c r="G46" s="277">
        <f>$D$29</f>
        <v>0</v>
      </c>
    </row>
    <row r="47" spans="2:8" s="265" customFormat="1" ht="29.25" customHeight="1" x14ac:dyDescent="0.2">
      <c r="B47" s="798" t="s">
        <v>321</v>
      </c>
      <c r="C47" s="799"/>
      <c r="D47" s="799"/>
      <c r="E47" s="799"/>
      <c r="F47" s="799"/>
      <c r="G47" s="800"/>
    </row>
    <row r="48" spans="2:8" ht="29.25" customHeight="1" x14ac:dyDescent="0.2">
      <c r="B48" s="724" t="s">
        <v>320</v>
      </c>
      <c r="C48" s="725"/>
      <c r="D48" s="803" t="s">
        <v>755</v>
      </c>
      <c r="E48" s="804" t="s">
        <v>319</v>
      </c>
      <c r="F48" s="411">
        <v>500000</v>
      </c>
      <c r="G48" s="280">
        <f>$D$30</f>
        <v>0</v>
      </c>
    </row>
    <row r="49" spans="2:21" ht="29.25" customHeight="1" x14ac:dyDescent="0.2">
      <c r="B49" s="724" t="s">
        <v>523</v>
      </c>
      <c r="C49" s="725"/>
      <c r="D49" s="790" t="s">
        <v>754</v>
      </c>
      <c r="E49" s="791"/>
      <c r="F49" s="412">
        <f>ROUND((0.6*$D32),2)</f>
        <v>0</v>
      </c>
      <c r="G49" s="278">
        <f>$D$33</f>
        <v>0</v>
      </c>
    </row>
    <row r="50" spans="2:21" ht="12" customHeight="1" x14ac:dyDescent="0.2">
      <c r="B50" s="272"/>
      <c r="C50" s="272"/>
      <c r="D50" s="272"/>
      <c r="E50" s="272"/>
      <c r="F50" s="272"/>
      <c r="G50" s="272"/>
    </row>
    <row r="51" spans="2:21" ht="25.25" customHeight="1" x14ac:dyDescent="0.2">
      <c r="B51" s="792" t="s">
        <v>698</v>
      </c>
      <c r="C51" s="793"/>
      <c r="D51" s="794"/>
      <c r="E51" s="486"/>
      <c r="F51" s="486"/>
      <c r="G51" s="486"/>
    </row>
    <row r="52" spans="2:21" ht="48" customHeight="1" x14ac:dyDescent="0.2">
      <c r="B52" s="434" t="s">
        <v>317</v>
      </c>
      <c r="C52" s="795" t="s">
        <v>437</v>
      </c>
      <c r="D52" s="796"/>
      <c r="E52" s="486"/>
      <c r="F52" s="486"/>
      <c r="G52" s="486"/>
    </row>
    <row r="53" spans="2:21" ht="25.25" customHeight="1" x14ac:dyDescent="0.2">
      <c r="B53" s="801" t="s">
        <v>316</v>
      </c>
      <c r="C53" s="370" t="s">
        <v>315</v>
      </c>
      <c r="D53" s="370" t="s">
        <v>314</v>
      </c>
      <c r="E53" s="486"/>
      <c r="F53" s="486"/>
      <c r="G53" s="486"/>
    </row>
    <row r="54" spans="2:21" ht="25.25" customHeight="1" x14ac:dyDescent="0.2">
      <c r="B54" s="802"/>
      <c r="C54" s="370" t="s">
        <v>313</v>
      </c>
      <c r="D54" s="370" t="s">
        <v>312</v>
      </c>
      <c r="E54" s="486"/>
      <c r="F54" s="486"/>
      <c r="G54" s="486"/>
    </row>
    <row r="55" spans="2:21" ht="25.25" customHeight="1" x14ac:dyDescent="0.2">
      <c r="B55" s="435" t="s">
        <v>311</v>
      </c>
      <c r="C55" s="797" t="s">
        <v>310</v>
      </c>
      <c r="D55" s="797"/>
      <c r="E55" s="486"/>
      <c r="F55" s="486"/>
      <c r="G55" s="486"/>
    </row>
    <row r="56" spans="2:21" ht="12" customHeight="1" x14ac:dyDescent="0.2">
      <c r="B56" s="485"/>
      <c r="C56" s="486"/>
      <c r="D56" s="486"/>
      <c r="E56" s="486"/>
      <c r="F56" s="486"/>
      <c r="G56" s="486"/>
    </row>
    <row r="57" spans="2:21" s="274" customFormat="1" ht="40" customHeight="1" x14ac:dyDescent="0.2">
      <c r="B57" s="371" t="s">
        <v>611</v>
      </c>
      <c r="C57" s="829" t="s">
        <v>612</v>
      </c>
      <c r="D57" s="829"/>
      <c r="E57" s="829" t="s">
        <v>613</v>
      </c>
      <c r="F57" s="829"/>
      <c r="G57" s="6"/>
      <c r="H57" s="298"/>
      <c r="I57" s="298"/>
      <c r="O57" s="275"/>
      <c r="Q57" s="226"/>
      <c r="R57" s="226"/>
      <c r="S57" s="226"/>
      <c r="T57" s="226"/>
      <c r="U57" s="226"/>
    </row>
    <row r="58" spans="2:21" s="274" customFormat="1" ht="40" customHeight="1" x14ac:dyDescent="0.2">
      <c r="B58" s="372" t="s">
        <v>614</v>
      </c>
      <c r="C58" s="859" t="s">
        <v>615</v>
      </c>
      <c r="D58" s="859"/>
      <c r="E58" s="859" t="s">
        <v>616</v>
      </c>
      <c r="F58" s="859"/>
      <c r="G58" s="6"/>
      <c r="H58" s="298"/>
      <c r="I58" s="298"/>
      <c r="O58" s="275"/>
      <c r="Q58" s="227"/>
      <c r="R58" s="227"/>
      <c r="S58" s="227"/>
      <c r="T58" s="227"/>
      <c r="U58" s="227"/>
    </row>
    <row r="59" spans="2:21" s="274" customFormat="1" ht="40" customHeight="1" x14ac:dyDescent="0.2">
      <c r="B59" s="371" t="s">
        <v>617</v>
      </c>
      <c r="C59" s="859" t="s">
        <v>618</v>
      </c>
      <c r="D59" s="859"/>
      <c r="E59" s="859" t="s">
        <v>619</v>
      </c>
      <c r="F59" s="859"/>
      <c r="G59" s="6"/>
      <c r="H59" s="298"/>
      <c r="I59" s="298"/>
      <c r="O59" s="275"/>
      <c r="Q59" s="227"/>
      <c r="R59" s="227"/>
      <c r="S59" s="227"/>
      <c r="T59" s="227"/>
      <c r="U59" s="227"/>
    </row>
    <row r="60" spans="2:21" s="274" customFormat="1" ht="50" customHeight="1" x14ac:dyDescent="0.2">
      <c r="B60" s="371" t="s">
        <v>620</v>
      </c>
      <c r="C60" s="859" t="s">
        <v>621</v>
      </c>
      <c r="D60" s="859"/>
      <c r="E60" s="859" t="s">
        <v>622</v>
      </c>
      <c r="F60" s="859"/>
      <c r="G60" s="6"/>
      <c r="H60" s="298"/>
      <c r="I60" s="298"/>
      <c r="O60" s="275"/>
      <c r="Q60" s="227"/>
      <c r="R60" s="227"/>
      <c r="S60" s="227"/>
      <c r="T60" s="227"/>
      <c r="U60" s="227"/>
    </row>
    <row r="61" spans="2:21" s="274" customFormat="1" ht="45.75" customHeight="1" x14ac:dyDescent="0.2">
      <c r="B61" s="371" t="s">
        <v>623</v>
      </c>
      <c r="C61" s="859" t="s">
        <v>624</v>
      </c>
      <c r="D61" s="859"/>
      <c r="E61" s="859" t="s">
        <v>625</v>
      </c>
      <c r="F61" s="859"/>
      <c r="G61" s="6"/>
      <c r="H61" s="298"/>
      <c r="I61" s="298"/>
      <c r="O61" s="275"/>
      <c r="Q61" s="227"/>
      <c r="R61" s="227"/>
      <c r="S61" s="227"/>
      <c r="T61" s="227"/>
      <c r="U61" s="227"/>
    </row>
    <row r="62" spans="2:21" s="274" customFormat="1" ht="67.5" customHeight="1" x14ac:dyDescent="0.2">
      <c r="B62" s="371" t="s">
        <v>626</v>
      </c>
      <c r="C62" s="859" t="s">
        <v>627</v>
      </c>
      <c r="D62" s="859"/>
      <c r="E62" s="859" t="s">
        <v>628</v>
      </c>
      <c r="F62" s="859"/>
      <c r="G62" s="6"/>
      <c r="H62" s="298"/>
      <c r="I62" s="298"/>
      <c r="O62" s="275"/>
      <c r="Q62" s="227"/>
      <c r="R62" s="227"/>
      <c r="S62" s="227"/>
      <c r="T62" s="227"/>
      <c r="U62" s="227"/>
    </row>
    <row r="63" spans="2:21" s="274" customFormat="1" ht="25.25" customHeight="1" x14ac:dyDescent="0.2">
      <c r="B63" s="489"/>
      <c r="C63" s="489"/>
      <c r="D63" s="490"/>
      <c r="E63" s="490"/>
      <c r="F63" s="490"/>
      <c r="G63" s="491"/>
      <c r="H63" s="227"/>
      <c r="I63" s="227"/>
      <c r="J63" s="227"/>
      <c r="K63" s="227"/>
      <c r="L63" s="227"/>
      <c r="M63" s="227"/>
      <c r="N63" s="227"/>
      <c r="O63" s="227"/>
      <c r="P63" s="227"/>
      <c r="Q63" s="227"/>
      <c r="R63" s="227"/>
      <c r="S63" s="227"/>
      <c r="T63" s="227"/>
      <c r="U63" s="227"/>
    </row>
    <row r="64" spans="2:21" s="274" customFormat="1" ht="25.25" customHeight="1" x14ac:dyDescent="0.2">
      <c r="B64" s="834" t="s">
        <v>699</v>
      </c>
      <c r="C64" s="834"/>
      <c r="D64" s="834"/>
      <c r="E64" s="834"/>
      <c r="F64" s="834"/>
      <c r="G64" s="491"/>
      <c r="H64" s="227"/>
      <c r="I64" s="227"/>
      <c r="J64" s="227"/>
      <c r="K64" s="227"/>
      <c r="L64" s="227"/>
      <c r="M64" s="227"/>
      <c r="N64" s="227"/>
      <c r="O64" s="227"/>
      <c r="P64" s="227"/>
      <c r="Q64" s="227"/>
      <c r="R64" s="227"/>
      <c r="S64" s="227"/>
      <c r="T64" s="227"/>
      <c r="U64" s="227"/>
    </row>
    <row r="65" spans="2:21" s="274" customFormat="1" ht="42.75" customHeight="1" x14ac:dyDescent="0.2">
      <c r="B65" s="371" t="s">
        <v>611</v>
      </c>
      <c r="C65" s="829" t="s">
        <v>629</v>
      </c>
      <c r="D65" s="829"/>
      <c r="E65" s="829" t="s">
        <v>630</v>
      </c>
      <c r="F65" s="829"/>
      <c r="G65" s="491"/>
      <c r="H65" s="227"/>
      <c r="I65" s="227"/>
      <c r="J65" s="227"/>
      <c r="K65" s="227"/>
      <c r="L65" s="227"/>
      <c r="M65" s="227"/>
      <c r="N65" s="227"/>
      <c r="O65" s="227"/>
      <c r="P65" s="227"/>
      <c r="Q65" s="227"/>
      <c r="R65" s="227"/>
      <c r="S65" s="227"/>
      <c r="T65" s="227"/>
      <c r="U65" s="227"/>
    </row>
    <row r="66" spans="2:21" s="274" customFormat="1" ht="25.25" customHeight="1" x14ac:dyDescent="0.2">
      <c r="B66" s="371" t="s">
        <v>631</v>
      </c>
      <c r="C66" s="833">
        <v>27.98</v>
      </c>
      <c r="D66" s="833"/>
      <c r="E66" s="833">
        <v>22.21</v>
      </c>
      <c r="F66" s="833"/>
      <c r="G66" s="492"/>
      <c r="I66" s="298"/>
      <c r="O66" s="275"/>
    </row>
    <row r="67" spans="2:21" s="274" customFormat="1" ht="25.25" customHeight="1" x14ac:dyDescent="0.2">
      <c r="B67" s="371" t="s">
        <v>632</v>
      </c>
      <c r="C67" s="833">
        <v>19.62</v>
      </c>
      <c r="D67" s="833"/>
      <c r="E67" s="833">
        <v>14.77</v>
      </c>
      <c r="F67" s="833"/>
      <c r="G67" s="492"/>
      <c r="I67" s="298"/>
      <c r="O67" s="275"/>
    </row>
    <row r="68" spans="2:21" s="274" customFormat="1" ht="25.25" customHeight="1" x14ac:dyDescent="0.2">
      <c r="B68" s="371" t="s">
        <v>633</v>
      </c>
      <c r="C68" s="833">
        <v>16</v>
      </c>
      <c r="D68" s="833"/>
      <c r="E68" s="833">
        <v>12.6</v>
      </c>
      <c r="F68" s="833"/>
      <c r="G68" s="492"/>
      <c r="H68" s="231"/>
      <c r="I68" s="298"/>
      <c r="O68" s="275"/>
    </row>
    <row r="69" spans="2:21" s="274" customFormat="1" ht="25.25" customHeight="1" x14ac:dyDescent="0.2">
      <c r="B69" s="371" t="s">
        <v>634</v>
      </c>
      <c r="C69" s="833">
        <v>15.73</v>
      </c>
      <c r="D69" s="833"/>
      <c r="E69" s="833">
        <v>12.06</v>
      </c>
      <c r="F69" s="833"/>
      <c r="G69" s="492"/>
      <c r="H69" s="231"/>
      <c r="I69" s="298"/>
      <c r="O69" s="275"/>
    </row>
    <row r="70" spans="2:21" s="274" customFormat="1" ht="25.25" customHeight="1" x14ac:dyDescent="0.2">
      <c r="B70" s="371" t="s">
        <v>635</v>
      </c>
      <c r="C70" s="833">
        <v>12.47</v>
      </c>
      <c r="D70" s="833"/>
      <c r="E70" s="833">
        <v>9.51</v>
      </c>
      <c r="F70" s="833"/>
      <c r="G70" s="492"/>
      <c r="H70" s="231"/>
      <c r="I70" s="298"/>
      <c r="O70" s="275"/>
    </row>
    <row r="71" spans="2:21" s="274" customFormat="1" ht="25.25" customHeight="1" x14ac:dyDescent="0.2">
      <c r="B71" s="831" t="s">
        <v>636</v>
      </c>
      <c r="C71" s="831"/>
      <c r="D71" s="831"/>
      <c r="E71" s="831"/>
      <c r="F71" s="831"/>
      <c r="G71" s="492"/>
      <c r="H71" s="231"/>
      <c r="I71" s="298"/>
      <c r="J71" s="298"/>
      <c r="O71" s="275"/>
    </row>
    <row r="72" spans="2:21" s="274" customFormat="1" ht="38.25" customHeight="1" x14ac:dyDescent="0.2">
      <c r="B72" s="832" t="s">
        <v>637</v>
      </c>
      <c r="C72" s="832"/>
      <c r="D72" s="832"/>
      <c r="E72" s="832"/>
      <c r="F72" s="832"/>
      <c r="G72" s="6"/>
      <c r="H72" s="231"/>
      <c r="I72" s="298"/>
      <c r="J72" s="298"/>
      <c r="O72" s="275"/>
    </row>
    <row r="73" spans="2:21" ht="25.25" customHeight="1" x14ac:dyDescent="0.2"/>
    <row r="74" spans="2:21" ht="25.25" customHeight="1" x14ac:dyDescent="0.2"/>
    <row r="75" spans="2:21" ht="25.25" customHeight="1" x14ac:dyDescent="0.2"/>
    <row r="76" spans="2:21" ht="25.25" customHeight="1" x14ac:dyDescent="0.2"/>
    <row r="77" spans="2:21" ht="25.25" customHeight="1" x14ac:dyDescent="0.2"/>
    <row r="78" spans="2:21" ht="25.25" customHeight="1" x14ac:dyDescent="0.2"/>
    <row r="79" spans="2:21" ht="25.25" customHeight="1" x14ac:dyDescent="0.2"/>
    <row r="80" spans="2:21" ht="25.25" customHeight="1" x14ac:dyDescent="0.2"/>
    <row r="81" ht="25.25" customHeight="1" x14ac:dyDescent="0.2"/>
    <row r="82" ht="25.25" customHeight="1" x14ac:dyDescent="0.2"/>
    <row r="83" ht="25.25" customHeight="1" x14ac:dyDescent="0.2"/>
    <row r="84" ht="25.25" customHeight="1" x14ac:dyDescent="0.2"/>
    <row r="85" ht="25.25" customHeight="1" x14ac:dyDescent="0.2"/>
    <row r="86" ht="25.25" customHeight="1" x14ac:dyDescent="0.2"/>
    <row r="87" ht="25.25" customHeight="1" x14ac:dyDescent="0.2"/>
    <row r="88" ht="25.25" customHeight="1" x14ac:dyDescent="0.2"/>
    <row r="89" ht="25.25" customHeight="1" x14ac:dyDescent="0.2"/>
    <row r="90" ht="25.25" customHeight="1" x14ac:dyDescent="0.2"/>
    <row r="91" ht="25.25" customHeight="1" x14ac:dyDescent="0.2"/>
    <row r="92" ht="25.25" customHeight="1" x14ac:dyDescent="0.2"/>
    <row r="93" ht="25.25" customHeight="1" x14ac:dyDescent="0.2"/>
    <row r="94" ht="25.25" customHeight="1" x14ac:dyDescent="0.2"/>
    <row r="95" ht="25.25" customHeight="1" x14ac:dyDescent="0.2"/>
    <row r="96"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hidden="1" customHeight="1" x14ac:dyDescent="0.2"/>
    <row r="169" ht="25.25" hidden="1" customHeight="1" x14ac:dyDescent="0.2"/>
    <row r="170" ht="25.25" hidden="1" customHeight="1" x14ac:dyDescent="0.2"/>
    <row r="171" ht="25.25" hidden="1" customHeight="1" x14ac:dyDescent="0.2"/>
    <row r="172" ht="25.25" hidden="1" customHeight="1" x14ac:dyDescent="0.2"/>
    <row r="173" ht="25.25" hidden="1" customHeight="1" x14ac:dyDescent="0.2"/>
    <row r="174" ht="25.25" hidden="1" customHeight="1" x14ac:dyDescent="0.2"/>
    <row r="175" ht="25.25" customHeight="1" x14ac:dyDescent="0.2"/>
    <row r="176" ht="25.25" customHeight="1" x14ac:dyDescent="0.2"/>
    <row r="177" ht="25.25" customHeight="1" x14ac:dyDescent="0.2"/>
    <row r="178" ht="25.25" customHeight="1" x14ac:dyDescent="0.2"/>
    <row r="179" ht="25.25" customHeight="1" x14ac:dyDescent="0.2"/>
    <row r="180" ht="25.25" customHeight="1" x14ac:dyDescent="0.2"/>
    <row r="181" ht="25.25" hidden="1" customHeight="1" x14ac:dyDescent="0.2"/>
    <row r="182" ht="25.25" hidden="1" customHeight="1" x14ac:dyDescent="0.2"/>
    <row r="183" ht="25.25" hidden="1" customHeight="1" x14ac:dyDescent="0.2"/>
    <row r="184" ht="25.25" hidden="1"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customHeight="1" x14ac:dyDescent="0.2"/>
    <row r="191" ht="25.25" customHeight="1" x14ac:dyDescent="0.2"/>
    <row r="192" ht="25.25" customHeight="1" x14ac:dyDescent="0.2"/>
    <row r="193" ht="25.25"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hidden="1" customHeight="1" x14ac:dyDescent="0.2"/>
    <row r="230" ht="25.25" hidden="1" customHeight="1" x14ac:dyDescent="0.2"/>
    <row r="231" ht="25.25" hidden="1" customHeight="1" x14ac:dyDescent="0.2"/>
    <row r="232" ht="25.25" hidden="1" customHeight="1" x14ac:dyDescent="0.2"/>
    <row r="233" ht="25.25" hidden="1" customHeight="1" x14ac:dyDescent="0.2"/>
    <row r="234" ht="25.25" hidden="1" customHeight="1" x14ac:dyDescent="0.2"/>
    <row r="235" ht="25.25" hidden="1" customHeight="1" x14ac:dyDescent="0.2"/>
    <row r="236" ht="25.25" customHeight="1" x14ac:dyDescent="0.2"/>
    <row r="237" ht="25.25" customHeight="1" x14ac:dyDescent="0.2"/>
    <row r="238" ht="25.25" customHeight="1" x14ac:dyDescent="0.2"/>
    <row r="239" ht="25.25" customHeight="1" x14ac:dyDescent="0.2"/>
    <row r="240" ht="25.25" customHeight="1" x14ac:dyDescent="0.2"/>
    <row r="241" ht="25.25" customHeight="1" x14ac:dyDescent="0.2"/>
    <row r="242" ht="25.25" hidden="1" customHeight="1" x14ac:dyDescent="0.2"/>
    <row r="243" ht="25.25" hidden="1" customHeight="1" x14ac:dyDescent="0.2"/>
    <row r="244" ht="25.25" hidden="1" customHeight="1" x14ac:dyDescent="0.2"/>
    <row r="245" ht="25.25" hidden="1"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customHeight="1" x14ac:dyDescent="0.2"/>
    <row r="252" ht="25.25" customHeight="1" x14ac:dyDescent="0.2"/>
    <row r="253" ht="25.25" customHeight="1" x14ac:dyDescent="0.2"/>
    <row r="254" ht="25.25"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hidden="1" customHeight="1" x14ac:dyDescent="0.2"/>
    <row r="291" ht="25.25" hidden="1" customHeight="1" x14ac:dyDescent="0.2"/>
    <row r="292" ht="25.25" hidden="1" customHeight="1" x14ac:dyDescent="0.2"/>
    <row r="293" ht="25.25" hidden="1" customHeight="1" x14ac:dyDescent="0.2"/>
    <row r="294" ht="25.25" hidden="1" customHeight="1" x14ac:dyDescent="0.2"/>
    <row r="295" ht="25.25" hidden="1" customHeight="1" x14ac:dyDescent="0.2"/>
    <row r="296" ht="25.25" hidden="1" customHeight="1" x14ac:dyDescent="0.2"/>
    <row r="297" ht="25.25" customHeight="1" x14ac:dyDescent="0.2"/>
    <row r="298" ht="25.25" customHeight="1" x14ac:dyDescent="0.2"/>
    <row r="299" ht="25.25" customHeight="1" x14ac:dyDescent="0.2"/>
    <row r="300" ht="25.25" customHeight="1" x14ac:dyDescent="0.2"/>
    <row r="301" ht="25.25" customHeight="1" x14ac:dyDescent="0.2"/>
    <row r="302" ht="25.25" customHeight="1" x14ac:dyDescent="0.2"/>
    <row r="303" ht="25.25" hidden="1" customHeight="1" x14ac:dyDescent="0.2"/>
    <row r="304" ht="25.25" hidden="1" customHeight="1" x14ac:dyDescent="0.2"/>
    <row r="305" ht="25.25" hidden="1" customHeight="1" x14ac:dyDescent="0.2"/>
    <row r="306" ht="25.25" hidden="1"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customHeight="1" x14ac:dyDescent="0.2"/>
    <row r="313" ht="25.25" customHeight="1" x14ac:dyDescent="0.2"/>
    <row r="314" ht="25.25" customHeight="1" x14ac:dyDescent="0.2"/>
    <row r="315" ht="25.25"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hidden="1" customHeight="1" x14ac:dyDescent="0.2"/>
    <row r="352" ht="25.25" hidden="1" customHeight="1" x14ac:dyDescent="0.2"/>
    <row r="353" ht="25.25" hidden="1" customHeight="1" x14ac:dyDescent="0.2"/>
    <row r="354" ht="25.25" hidden="1" customHeight="1" x14ac:dyDescent="0.2"/>
    <row r="355" ht="25.25" hidden="1" customHeight="1" x14ac:dyDescent="0.2"/>
    <row r="356" ht="25.25" hidden="1" customHeight="1" x14ac:dyDescent="0.2"/>
    <row r="357" ht="25.25" hidden="1" customHeight="1" x14ac:dyDescent="0.2"/>
    <row r="358" ht="25.25" customHeight="1" x14ac:dyDescent="0.2"/>
    <row r="359" ht="25.25" customHeight="1" x14ac:dyDescent="0.2"/>
    <row r="360" ht="25.25" customHeight="1" x14ac:dyDescent="0.2"/>
    <row r="361" ht="25.25" customHeight="1" x14ac:dyDescent="0.2"/>
    <row r="362" ht="25.25" customHeight="1" x14ac:dyDescent="0.2"/>
    <row r="363" ht="25.25" customHeight="1" x14ac:dyDescent="0.2"/>
    <row r="364" ht="25.25" hidden="1" customHeight="1" x14ac:dyDescent="0.2"/>
    <row r="365" ht="25.25" hidden="1" customHeight="1" x14ac:dyDescent="0.2"/>
    <row r="366" ht="25.25" hidden="1" customHeight="1" x14ac:dyDescent="0.2"/>
    <row r="367" ht="25.25" hidden="1"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customHeight="1" x14ac:dyDescent="0.2"/>
    <row r="374" ht="25.25" customHeight="1" x14ac:dyDescent="0.2"/>
    <row r="375" ht="25.25" customHeight="1" x14ac:dyDescent="0.2"/>
    <row r="376" ht="25.25"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hidden="1" customHeight="1" x14ac:dyDescent="0.2"/>
    <row r="413" ht="25.25" hidden="1" customHeight="1" x14ac:dyDescent="0.2"/>
    <row r="414" ht="25.25" hidden="1" customHeight="1" x14ac:dyDescent="0.2"/>
    <row r="415" ht="25.25" hidden="1" customHeight="1" x14ac:dyDescent="0.2"/>
    <row r="416" ht="25.25" hidden="1" customHeight="1" x14ac:dyDescent="0.2"/>
    <row r="417" ht="25.25" hidden="1" customHeight="1" x14ac:dyDescent="0.2"/>
    <row r="418" ht="25.25" hidden="1" customHeight="1" x14ac:dyDescent="0.2"/>
    <row r="419" ht="25.25" customHeight="1" x14ac:dyDescent="0.2"/>
    <row r="420" ht="25.25" customHeight="1" x14ac:dyDescent="0.2"/>
    <row r="421" ht="25.25" customHeight="1" x14ac:dyDescent="0.2"/>
    <row r="422" ht="25.25" customHeight="1" x14ac:dyDescent="0.2"/>
    <row r="423" ht="25.25" customHeight="1" x14ac:dyDescent="0.2"/>
    <row r="424" ht="25.25" customHeight="1" x14ac:dyDescent="0.2"/>
    <row r="425" ht="25.25" hidden="1" customHeight="1" x14ac:dyDescent="0.2"/>
    <row r="426" ht="25.25" hidden="1" customHeight="1" x14ac:dyDescent="0.2"/>
    <row r="427" ht="25.25" hidden="1" customHeight="1" x14ac:dyDescent="0.2"/>
    <row r="428" ht="25.25" hidden="1"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customHeight="1" x14ac:dyDescent="0.2"/>
    <row r="435" ht="25.25" customHeight="1" x14ac:dyDescent="0.2"/>
    <row r="436" ht="25.25" customHeight="1" x14ac:dyDescent="0.2"/>
    <row r="437" ht="25.25"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hidden="1" customHeight="1" x14ac:dyDescent="0.2"/>
    <row r="474" ht="25.25" hidden="1" customHeight="1" x14ac:dyDescent="0.2"/>
    <row r="475" ht="25.25" hidden="1" customHeight="1" x14ac:dyDescent="0.2"/>
    <row r="476" ht="25.25" hidden="1" customHeight="1" x14ac:dyDescent="0.2"/>
    <row r="477" ht="25.25" hidden="1" customHeight="1" x14ac:dyDescent="0.2"/>
    <row r="478" ht="25.25" hidden="1" customHeight="1" x14ac:dyDescent="0.2"/>
    <row r="479" ht="25.25" hidden="1" customHeight="1" x14ac:dyDescent="0.2"/>
    <row r="480" ht="25.25" customHeight="1" x14ac:dyDescent="0.2"/>
    <row r="481" ht="25.25" customHeight="1" x14ac:dyDescent="0.2"/>
    <row r="482" ht="25.25" customHeight="1" x14ac:dyDescent="0.2"/>
    <row r="483" ht="25.25" customHeight="1" x14ac:dyDescent="0.2"/>
    <row r="484" ht="25.25" customHeight="1" x14ac:dyDescent="0.2"/>
    <row r="485" ht="25.25" customHeight="1" x14ac:dyDescent="0.2"/>
    <row r="486" ht="25.25" hidden="1" customHeight="1" x14ac:dyDescent="0.2"/>
    <row r="487" ht="25.25" hidden="1" customHeight="1" x14ac:dyDescent="0.2"/>
    <row r="488" ht="25.25" hidden="1" customHeight="1" x14ac:dyDescent="0.2"/>
    <row r="489" ht="25.25" hidden="1"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customHeight="1" x14ac:dyDescent="0.2"/>
    <row r="496" ht="25.25" customHeight="1" x14ac:dyDescent="0.2"/>
    <row r="497" ht="25.25" customHeight="1" x14ac:dyDescent="0.2"/>
    <row r="498" ht="25.25"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hidden="1" customHeight="1" x14ac:dyDescent="0.2"/>
    <row r="535" ht="25.25" hidden="1" customHeight="1" x14ac:dyDescent="0.2"/>
    <row r="536" ht="25.25" hidden="1" customHeight="1" x14ac:dyDescent="0.2"/>
    <row r="537" ht="25.25" hidden="1" customHeight="1" x14ac:dyDescent="0.2"/>
    <row r="538" ht="25.25" hidden="1" customHeight="1" x14ac:dyDescent="0.2"/>
    <row r="539" ht="25.25" hidden="1" customHeight="1" x14ac:dyDescent="0.2"/>
    <row r="540" ht="25.25" hidden="1" customHeight="1" x14ac:dyDescent="0.2"/>
    <row r="541" ht="25.25" customHeight="1" x14ac:dyDescent="0.2"/>
    <row r="542" ht="25.25" customHeight="1" x14ac:dyDescent="0.2"/>
    <row r="543" ht="25.25" customHeight="1" x14ac:dyDescent="0.2"/>
    <row r="544" ht="25.25" customHeight="1" x14ac:dyDescent="0.2"/>
    <row r="545" ht="25.25" customHeight="1" x14ac:dyDescent="0.2"/>
    <row r="546" ht="25.25" customHeight="1" x14ac:dyDescent="0.2"/>
    <row r="547" ht="25.25" hidden="1" customHeight="1" x14ac:dyDescent="0.2"/>
    <row r="548" ht="25.25" hidden="1" customHeight="1" x14ac:dyDescent="0.2"/>
    <row r="549" ht="25.25" hidden="1" customHeight="1" x14ac:dyDescent="0.2"/>
    <row r="550" ht="25.25" hidden="1"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customHeight="1" x14ac:dyDescent="0.2"/>
    <row r="557" ht="25.25" customHeight="1" x14ac:dyDescent="0.2"/>
    <row r="558" ht="25.25" customHeight="1" x14ac:dyDescent="0.2"/>
    <row r="559" ht="25.25"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hidden="1" customHeight="1" x14ac:dyDescent="0.2"/>
    <row r="596" ht="25.25" hidden="1" customHeight="1" x14ac:dyDescent="0.2"/>
    <row r="597" ht="25.25" hidden="1" customHeight="1" x14ac:dyDescent="0.2"/>
    <row r="598" ht="25.25" hidden="1" customHeight="1" x14ac:dyDescent="0.2"/>
    <row r="599" ht="25.25" hidden="1" customHeight="1" x14ac:dyDescent="0.2"/>
    <row r="600" ht="25.25" hidden="1" customHeight="1" x14ac:dyDescent="0.2"/>
    <row r="601" ht="25.25" hidden="1" customHeight="1" x14ac:dyDescent="0.2"/>
    <row r="602" ht="25.25" customHeight="1" x14ac:dyDescent="0.2"/>
    <row r="603" ht="25.25" customHeight="1" x14ac:dyDescent="0.2"/>
    <row r="604" ht="25.25" customHeight="1" x14ac:dyDescent="0.2"/>
    <row r="605" ht="25.25" customHeight="1" x14ac:dyDescent="0.2"/>
    <row r="606" ht="25.25" customHeight="1" x14ac:dyDescent="0.2"/>
    <row r="607" ht="25.25" customHeight="1" x14ac:dyDescent="0.2"/>
    <row r="608" ht="25.25" hidden="1" customHeight="1" x14ac:dyDescent="0.2"/>
    <row r="609" ht="25.25" hidden="1" customHeight="1" x14ac:dyDescent="0.2"/>
    <row r="610" ht="25.25" hidden="1" customHeight="1" x14ac:dyDescent="0.2"/>
    <row r="611" ht="25.25" hidden="1"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customHeight="1" x14ac:dyDescent="0.2"/>
    <row r="618" ht="25.25" customHeight="1" x14ac:dyDescent="0.2"/>
    <row r="619" ht="25.25" customHeight="1" x14ac:dyDescent="0.2"/>
    <row r="620" ht="25.25"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hidden="1" customHeight="1" x14ac:dyDescent="0.2"/>
    <row r="659" ht="25.25" hidden="1" customHeight="1" x14ac:dyDescent="0.2"/>
    <row r="660" ht="25.25" hidden="1" customHeight="1" x14ac:dyDescent="0.2"/>
    <row r="661" ht="25.25" hidden="1" customHeight="1" x14ac:dyDescent="0.2"/>
    <row r="662" ht="25.25" hidden="1" customHeight="1" x14ac:dyDescent="0.2"/>
    <row r="663" ht="25.25" hidden="1" customHeight="1" x14ac:dyDescent="0.2"/>
    <row r="664" ht="25.25" hidden="1" customHeight="1" x14ac:dyDescent="0.2"/>
    <row r="665" ht="25.25" customHeight="1" x14ac:dyDescent="0.2"/>
    <row r="666" ht="25.25" customHeight="1" x14ac:dyDescent="0.2"/>
    <row r="667" ht="25.25" customHeight="1" x14ac:dyDescent="0.2"/>
    <row r="668" ht="25.25" customHeight="1" x14ac:dyDescent="0.2"/>
    <row r="669" ht="25.25" customHeight="1" x14ac:dyDescent="0.2"/>
    <row r="670" ht="25.25" customHeight="1" x14ac:dyDescent="0.2"/>
    <row r="671" ht="25.25" customHeight="1" x14ac:dyDescent="0.2"/>
    <row r="672" ht="25.25" customHeight="1" x14ac:dyDescent="0.2"/>
    <row r="673" ht="25.25"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hidden="1" customHeight="1" x14ac:dyDescent="0.2"/>
    <row r="714" ht="25.25" hidden="1" customHeight="1" x14ac:dyDescent="0.2"/>
    <row r="715" ht="25.25" hidden="1" customHeight="1" x14ac:dyDescent="0.2"/>
    <row r="716" ht="25.25" hidden="1" customHeight="1" x14ac:dyDescent="0.2"/>
    <row r="717" ht="25.25" hidden="1" customHeight="1" x14ac:dyDescent="0.2"/>
    <row r="718" ht="25.25" hidden="1" customHeight="1" x14ac:dyDescent="0.2"/>
    <row r="719" ht="25.25" hidden="1" customHeight="1" x14ac:dyDescent="0.2"/>
    <row r="720" ht="25.25" customHeight="1" x14ac:dyDescent="0.2"/>
    <row r="721" ht="25.25" customHeight="1" x14ac:dyDescent="0.2"/>
    <row r="722" ht="25.25" customHeight="1" x14ac:dyDescent="0.2"/>
    <row r="723" ht="25.25" customHeight="1" x14ac:dyDescent="0.2"/>
    <row r="724" ht="25.25" customHeight="1" x14ac:dyDescent="0.2"/>
    <row r="725" ht="25.25" customHeight="1" x14ac:dyDescent="0.2"/>
    <row r="726" ht="25.25" customHeight="1" x14ac:dyDescent="0.2"/>
    <row r="727" ht="25.25" customHeight="1" x14ac:dyDescent="0.2"/>
    <row r="728" ht="25.25"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hidden="1" customHeight="1" x14ac:dyDescent="0.2"/>
    <row r="769" ht="25.25" hidden="1" customHeight="1" x14ac:dyDescent="0.2"/>
    <row r="770" ht="25.25" hidden="1" customHeight="1" x14ac:dyDescent="0.2"/>
    <row r="771" ht="25.25" hidden="1" customHeight="1" x14ac:dyDescent="0.2"/>
    <row r="772" ht="25.25" hidden="1" customHeight="1" x14ac:dyDescent="0.2"/>
    <row r="773" ht="25.25" hidden="1" customHeight="1" x14ac:dyDescent="0.2"/>
    <row r="774" ht="25.25" hidden="1" customHeight="1" x14ac:dyDescent="0.2"/>
    <row r="775" ht="25.25" customHeight="1" x14ac:dyDescent="0.2"/>
    <row r="776" ht="25.25" customHeight="1" x14ac:dyDescent="0.2"/>
    <row r="777" ht="25.25" customHeight="1" x14ac:dyDescent="0.2"/>
    <row r="778" ht="25.25" customHeight="1" x14ac:dyDescent="0.2"/>
    <row r="823" hidden="1" x14ac:dyDescent="0.2"/>
    <row r="824" hidden="1" x14ac:dyDescent="0.2"/>
    <row r="825" hidden="1" x14ac:dyDescent="0.2"/>
    <row r="826" hidden="1" x14ac:dyDescent="0.2"/>
    <row r="827" hidden="1" x14ac:dyDescent="0.2"/>
    <row r="828" hidden="1" x14ac:dyDescent="0.2"/>
    <row r="829" hidden="1" x14ac:dyDescent="0.2"/>
    <row r="878" hidden="1" x14ac:dyDescent="0.2"/>
    <row r="879" hidden="1" x14ac:dyDescent="0.2"/>
    <row r="880" hidden="1" x14ac:dyDescent="0.2"/>
    <row r="881" hidden="1" x14ac:dyDescent="0.2"/>
    <row r="882" hidden="1" x14ac:dyDescent="0.2"/>
    <row r="883" hidden="1" x14ac:dyDescent="0.2"/>
    <row r="884" hidden="1" x14ac:dyDescent="0.2"/>
    <row r="933" hidden="1" x14ac:dyDescent="0.2"/>
    <row r="934" hidden="1" x14ac:dyDescent="0.2"/>
    <row r="935" hidden="1" x14ac:dyDescent="0.2"/>
    <row r="936" hidden="1" x14ac:dyDescent="0.2"/>
    <row r="937" hidden="1" x14ac:dyDescent="0.2"/>
    <row r="938" hidden="1" x14ac:dyDescent="0.2"/>
    <row r="939" hidden="1" x14ac:dyDescent="0.2"/>
    <row r="988" hidden="1" x14ac:dyDescent="0.2"/>
    <row r="989" hidden="1" x14ac:dyDescent="0.2"/>
    <row r="990" hidden="1" x14ac:dyDescent="0.2"/>
    <row r="991" hidden="1" x14ac:dyDescent="0.2"/>
    <row r="992" hidden="1" x14ac:dyDescent="0.2"/>
    <row r="993" hidden="1" x14ac:dyDescent="0.2"/>
    <row r="994" hidden="1" x14ac:dyDescent="0.2"/>
    <row r="1043" hidden="1" x14ac:dyDescent="0.2"/>
    <row r="1044" hidden="1" x14ac:dyDescent="0.2"/>
    <row r="1045" hidden="1" x14ac:dyDescent="0.2"/>
    <row r="1046" hidden="1" x14ac:dyDescent="0.2"/>
    <row r="1047" hidden="1" x14ac:dyDescent="0.2"/>
    <row r="1048" hidden="1" x14ac:dyDescent="0.2"/>
    <row r="1049" hidden="1" x14ac:dyDescent="0.2"/>
  </sheetData>
  <sheetProtection algorithmName="SHA-512" hashValue="SpwXkVzZkkJ8z6l+fA8P1iFcvjl6Kq4SvMLadyGoNfqL3sVk3SSEcO/pawRY2GJjU0Zo2V3bcgDdzZOdhyds7Q==" saltValue="j0PXe+tCfCAG+nh43Hl7cg==" spinCount="100000" sheet="1" objects="1" scenarios="1"/>
  <mergeCells count="91">
    <mergeCell ref="C70:D70"/>
    <mergeCell ref="E70:F70"/>
    <mergeCell ref="B71:F71"/>
    <mergeCell ref="B72:F72"/>
    <mergeCell ref="C67:D67"/>
    <mergeCell ref="E67:F67"/>
    <mergeCell ref="C68:D68"/>
    <mergeCell ref="E68:F68"/>
    <mergeCell ref="C69:D69"/>
    <mergeCell ref="E69:F69"/>
    <mergeCell ref="B64:F64"/>
    <mergeCell ref="C65:D65"/>
    <mergeCell ref="E65:F65"/>
    <mergeCell ref="C66:D66"/>
    <mergeCell ref="E66:F66"/>
    <mergeCell ref="C60:D60"/>
    <mergeCell ref="E60:F60"/>
    <mergeCell ref="C61:D61"/>
    <mergeCell ref="E61:F61"/>
    <mergeCell ref="C62:D62"/>
    <mergeCell ref="E62:F62"/>
    <mergeCell ref="C57:D57"/>
    <mergeCell ref="E57:F57"/>
    <mergeCell ref="C58:D58"/>
    <mergeCell ref="E58:F58"/>
    <mergeCell ref="C59:D59"/>
    <mergeCell ref="E59:F59"/>
    <mergeCell ref="B48:C48"/>
    <mergeCell ref="B44:C44"/>
    <mergeCell ref="C55:D55"/>
    <mergeCell ref="B51:D51"/>
    <mergeCell ref="C52:D52"/>
    <mergeCell ref="B53:B54"/>
    <mergeCell ref="B49:C49"/>
    <mergeCell ref="D48:E48"/>
    <mergeCell ref="D44:E44"/>
    <mergeCell ref="D46:E46"/>
    <mergeCell ref="D49:E49"/>
    <mergeCell ref="B47:G47"/>
    <mergeCell ref="B46:C46"/>
    <mergeCell ref="B45:C45"/>
    <mergeCell ref="D45:E45"/>
    <mergeCell ref="B41:C41"/>
    <mergeCell ref="B39:C39"/>
    <mergeCell ref="B43:C43"/>
    <mergeCell ref="D39:E39"/>
    <mergeCell ref="D41:E41"/>
    <mergeCell ref="B42:C42"/>
    <mergeCell ref="D42:E42"/>
    <mergeCell ref="B40:C40"/>
    <mergeCell ref="D40:E40"/>
    <mergeCell ref="B38:C38"/>
    <mergeCell ref="B37:G37"/>
    <mergeCell ref="B32:C32"/>
    <mergeCell ref="B35:F35"/>
    <mergeCell ref="B31:C31"/>
    <mergeCell ref="B33:C33"/>
    <mergeCell ref="B34:D34"/>
    <mergeCell ref="B25:C25"/>
    <mergeCell ref="B26:C26"/>
    <mergeCell ref="B27:C27"/>
    <mergeCell ref="B28:C28"/>
    <mergeCell ref="B29:C29"/>
    <mergeCell ref="B1:F1"/>
    <mergeCell ref="C2:F2"/>
    <mergeCell ref="E4:F4"/>
    <mergeCell ref="B5:D5"/>
    <mergeCell ref="E5:F5"/>
    <mergeCell ref="B4:D4"/>
    <mergeCell ref="B6:D6"/>
    <mergeCell ref="E6:F6"/>
    <mergeCell ref="B9:C9"/>
    <mergeCell ref="D9:F9"/>
    <mergeCell ref="B10:C10"/>
    <mergeCell ref="D10:F10"/>
    <mergeCell ref="B18:C18"/>
    <mergeCell ref="B30:C30"/>
    <mergeCell ref="B21:C21"/>
    <mergeCell ref="B8:C8"/>
    <mergeCell ref="D8:F8"/>
    <mergeCell ref="B12:C13"/>
    <mergeCell ref="D12:F12"/>
    <mergeCell ref="B15:C15"/>
    <mergeCell ref="B22:C22"/>
    <mergeCell ref="B14:C14"/>
    <mergeCell ref="B16:C16"/>
    <mergeCell ref="B17:C17"/>
    <mergeCell ref="B19:C19"/>
    <mergeCell ref="B20:C20"/>
    <mergeCell ref="B23:C23"/>
    <mergeCell ref="B24:C24"/>
  </mergeCells>
  <conditionalFormatting sqref="G44">
    <cfRule type="cellIs" dxfId="41" priority="35" operator="greaterThan">
      <formula>1000</formula>
    </cfRule>
    <cfRule type="cellIs" dxfId="40" priority="36" operator="lessThanOrEqual">
      <formula>1000</formula>
    </cfRule>
  </conditionalFormatting>
  <conditionalFormatting sqref="G48">
    <cfRule type="cellIs" dxfId="39" priority="3" operator="equal">
      <formula>0</formula>
    </cfRule>
    <cfRule type="cellIs" dxfId="38" priority="6" operator="lessThan">
      <formula>70000</formula>
    </cfRule>
    <cfRule type="cellIs" dxfId="37" priority="33" operator="greaterThan">
      <formula>500000</formula>
    </cfRule>
    <cfRule type="cellIs" dxfId="36" priority="34" operator="lessThanOrEqual">
      <formula>500000</formula>
    </cfRule>
  </conditionalFormatting>
  <conditionalFormatting sqref="G46">
    <cfRule type="cellIs" dxfId="35" priority="17" operator="notEqual">
      <formula>ROUND((0.15*$D$19),2)</formula>
    </cfRule>
    <cfRule type="cellIs" dxfId="34" priority="18" operator="equal">
      <formula>ROUND((0.15*$D$19),2)</formula>
    </cfRule>
  </conditionalFormatting>
  <conditionalFormatting sqref="G41">
    <cfRule type="cellIs" dxfId="33" priority="15" operator="lessThanOrEqual">
      <formula>ROUND((0.2*$D$28),2)</formula>
    </cfRule>
    <cfRule type="cellIs" dxfId="32" priority="16" operator="greaterThan">
      <formula>ROUND((0.2*$D$28),2)</formula>
    </cfRule>
  </conditionalFormatting>
  <conditionalFormatting sqref="G43">
    <cfRule type="cellIs" dxfId="31" priority="11" operator="lessThanOrEqual">
      <formula>$F$43</formula>
    </cfRule>
    <cfRule type="cellIs" dxfId="30" priority="12" operator="greaterThan">
      <formula>$F$43</formula>
    </cfRule>
  </conditionalFormatting>
  <conditionalFormatting sqref="G49">
    <cfRule type="cellIs" dxfId="29" priority="9" operator="lessThanOrEqual">
      <formula>$F$49</formula>
    </cfRule>
    <cfRule type="cellIs" dxfId="28" priority="10" operator="greaterThan">
      <formula>$F$49</formula>
    </cfRule>
  </conditionalFormatting>
  <conditionalFormatting sqref="G42">
    <cfRule type="cellIs" dxfId="27" priority="1" operator="lessThanOrEqual">
      <formula>ROUND((0.4*D28),2)</formula>
    </cfRule>
    <cfRule type="cellIs" dxfId="26" priority="2" operator="greaterThan">
      <formula>ROUND((0.4*D28),2)</formula>
    </cfRule>
  </conditionalFormatting>
  <conditionalFormatting sqref="G45">
    <cfRule type="cellIs" dxfId="25" priority="4" operator="lessThanOrEqual">
      <formula>ROUND((0.01*D30),2)</formula>
    </cfRule>
    <cfRule type="cellIs" dxfId="24" priority="5" operator="greaterThan">
      <formula>ROUND((0.01*D30),2)</formula>
    </cfRule>
  </conditionalFormatting>
  <dataValidations count="2">
    <dataValidation type="whole" operator="lessThanOrEqual" allowBlank="1" showInputMessage="1" showErrorMessage="1" prompt="Indicar el número total de alumnos de la PA" sqref="E43" xr:uid="{00000000-0002-0000-1000-000000000000}">
      <formula1>2000</formula1>
    </dataValidation>
    <dataValidation type="decimal" operator="lessThanOrEqual" allowBlank="1" showInputMessage="1" showErrorMessage="1" sqref="E14:F18 E20:F26 E31:F31 E33:F33" xr:uid="{00000000-0002-0000-1000-000001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scale="12" fitToHeight="0" orientation="portrait" verticalDpi="120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L85"/>
  <sheetViews>
    <sheetView zoomScale="96" zoomScaleNormal="96" workbookViewId="0">
      <selection activeCell="C24" sqref="C24:L24"/>
    </sheetView>
  </sheetViews>
  <sheetFormatPr baseColWidth="10" defaultColWidth="11.5" defaultRowHeight="15" x14ac:dyDescent="0.2"/>
  <cols>
    <col min="1" max="1" width="1.5" style="1" customWidth="1"/>
    <col min="2" max="2" width="48.83203125" style="1" customWidth="1"/>
    <col min="3" max="3" width="7.6640625" style="1" customWidth="1"/>
    <col min="4" max="4" width="7.5" style="1" customWidth="1"/>
    <col min="5" max="5" width="5.5" style="1" customWidth="1"/>
    <col min="6" max="6" width="6" style="1" customWidth="1"/>
    <col min="7" max="7" width="5.83203125" style="1" customWidth="1"/>
    <col min="8" max="11" width="11.5" style="1"/>
    <col min="12" max="12" width="16.1640625" style="1" customWidth="1"/>
    <col min="13" max="16384" width="11.5" style="1"/>
  </cols>
  <sheetData>
    <row r="1" spans="1:12" ht="69" customHeight="1" x14ac:dyDescent="0.2">
      <c r="A1" s="11"/>
      <c r="B1" s="11"/>
      <c r="C1" s="11"/>
      <c r="D1" s="11"/>
      <c r="E1" s="11"/>
      <c r="F1" s="11"/>
      <c r="G1" s="11"/>
      <c r="H1" s="11"/>
      <c r="I1" s="11"/>
      <c r="J1" s="11"/>
      <c r="K1" s="11"/>
      <c r="L1" s="11"/>
    </row>
    <row r="2" spans="1:12" ht="17.25" customHeight="1" x14ac:dyDescent="0.2">
      <c r="A2" s="11"/>
      <c r="B2" s="12" t="s">
        <v>50</v>
      </c>
      <c r="C2" s="9"/>
      <c r="D2" s="9"/>
      <c r="E2" s="9"/>
      <c r="F2" s="9"/>
      <c r="G2" s="9"/>
      <c r="H2" s="9"/>
      <c r="I2" s="9"/>
      <c r="J2" s="9"/>
      <c r="K2" s="9"/>
      <c r="L2" s="9"/>
    </row>
    <row r="3" spans="1:12" ht="15.75" customHeight="1" x14ac:dyDescent="0.2">
      <c r="A3" s="11"/>
      <c r="B3" s="9"/>
      <c r="C3" s="9"/>
      <c r="D3" s="9"/>
      <c r="E3" s="9"/>
      <c r="F3" s="9"/>
      <c r="G3" s="9"/>
      <c r="H3" s="9"/>
      <c r="I3" s="9"/>
      <c r="J3" s="9"/>
      <c r="K3" s="9"/>
      <c r="L3" s="9"/>
    </row>
    <row r="4" spans="1:12" ht="50.25" customHeight="1" x14ac:dyDescent="0.2">
      <c r="A4" s="11"/>
      <c r="B4" s="972" t="s">
        <v>740</v>
      </c>
      <c r="C4" s="972"/>
      <c r="D4" s="972"/>
      <c r="E4" s="972"/>
      <c r="F4" s="972"/>
      <c r="G4" s="972"/>
      <c r="H4" s="972"/>
      <c r="I4" s="972"/>
      <c r="J4" s="972"/>
      <c r="K4" s="972"/>
      <c r="L4" s="972"/>
    </row>
    <row r="5" spans="1:12" ht="15.75" customHeight="1" x14ac:dyDescent="0.2">
      <c r="B5" s="424" t="s">
        <v>464</v>
      </c>
      <c r="C5" s="973">
        <f>'DATOS GENERALES'!E69</f>
        <v>0</v>
      </c>
      <c r="D5" s="974"/>
      <c r="E5" s="974"/>
      <c r="F5" s="974"/>
      <c r="G5" s="974"/>
      <c r="H5" s="974"/>
      <c r="I5" s="974"/>
      <c r="J5" s="974"/>
      <c r="K5" s="974"/>
      <c r="L5" s="975"/>
    </row>
    <row r="6" spans="1:12" ht="32.25" customHeight="1" x14ac:dyDescent="0.2">
      <c r="B6" s="424" t="s">
        <v>692</v>
      </c>
      <c r="C6" s="961">
        <f>'DATOS GENERALES'!E88</f>
        <v>0</v>
      </c>
      <c r="D6" s="961"/>
      <c r="E6" s="961"/>
      <c r="F6" s="961"/>
      <c r="G6" s="961"/>
      <c r="H6" s="961"/>
      <c r="I6" s="961"/>
      <c r="J6" s="961"/>
      <c r="K6" s="961"/>
      <c r="L6" s="961"/>
    </row>
    <row r="7" spans="1:12" ht="15.75" customHeight="1" x14ac:dyDescent="0.2">
      <c r="B7" s="374"/>
      <c r="C7" s="374"/>
      <c r="D7" s="374"/>
      <c r="E7" s="374"/>
      <c r="F7" s="374"/>
      <c r="G7" s="374"/>
      <c r="H7" s="374"/>
      <c r="I7" s="374"/>
      <c r="J7" s="374"/>
      <c r="K7" s="374"/>
      <c r="L7" s="374"/>
    </row>
    <row r="8" spans="1:12" ht="36.75" hidden="1" customHeight="1" x14ac:dyDescent="0.2">
      <c r="B8" s="424" t="s">
        <v>460</v>
      </c>
      <c r="C8" s="961">
        <f>'PRESUPUESTO P.I.A-Agrupación'!D8</f>
        <v>0</v>
      </c>
      <c r="D8" s="961"/>
      <c r="E8" s="961"/>
      <c r="F8" s="961"/>
      <c r="G8" s="961"/>
      <c r="H8" s="961"/>
      <c r="I8" s="961"/>
      <c r="J8" s="961"/>
      <c r="K8" s="961"/>
      <c r="L8" s="961"/>
    </row>
    <row r="9" spans="1:12" ht="36" hidden="1" customHeight="1" x14ac:dyDescent="0.2">
      <c r="B9" s="424" t="s">
        <v>441</v>
      </c>
      <c r="C9" s="945">
        <f>'DATOS GENERALES'!H360</f>
        <v>0</v>
      </c>
      <c r="D9" s="945"/>
      <c r="E9" s="945"/>
      <c r="F9" s="945"/>
      <c r="G9" s="945"/>
      <c r="H9" s="945"/>
      <c r="I9" s="945"/>
      <c r="J9" s="945"/>
      <c r="K9" s="945"/>
      <c r="L9" s="945"/>
    </row>
    <row r="10" spans="1:12" hidden="1" x14ac:dyDescent="0.2">
      <c r="B10" s="424" t="s">
        <v>384</v>
      </c>
      <c r="C10" s="945">
        <f>'DATOS GENERALES'!N360</f>
        <v>0</v>
      </c>
      <c r="D10" s="945"/>
      <c r="E10" s="945"/>
      <c r="F10" s="945"/>
      <c r="G10" s="945"/>
      <c r="H10" s="945"/>
      <c r="I10" s="945"/>
      <c r="J10" s="945"/>
      <c r="K10" s="945"/>
      <c r="L10" s="945"/>
    </row>
    <row r="11" spans="1:12" hidden="1" x14ac:dyDescent="0.2">
      <c r="B11" s="424" t="s">
        <v>531</v>
      </c>
      <c r="C11" s="945">
        <f>'DATOS GENERALES'!H362</f>
        <v>0</v>
      </c>
      <c r="D11" s="970"/>
      <c r="E11" s="970"/>
      <c r="F11" s="970"/>
      <c r="G11" s="970"/>
      <c r="H11" s="970"/>
      <c r="I11" s="970"/>
      <c r="J11" s="970"/>
      <c r="K11" s="970"/>
      <c r="L11" s="971"/>
    </row>
    <row r="12" spans="1:12" hidden="1" x14ac:dyDescent="0.2">
      <c r="B12" s="375"/>
      <c r="C12" s="375"/>
      <c r="D12" s="375"/>
      <c r="E12" s="375"/>
      <c r="F12" s="375"/>
      <c r="G12" s="375"/>
      <c r="H12" s="375"/>
      <c r="I12" s="375"/>
      <c r="J12" s="375"/>
      <c r="K12" s="375"/>
      <c r="L12" s="375"/>
    </row>
    <row r="13" spans="1:12" hidden="1" x14ac:dyDescent="0.2">
      <c r="B13" s="951" t="s">
        <v>601</v>
      </c>
      <c r="C13" s="952"/>
      <c r="D13" s="952"/>
      <c r="E13" s="952"/>
      <c r="F13" s="952"/>
      <c r="G13" s="952"/>
      <c r="H13" s="952"/>
      <c r="I13" s="952"/>
      <c r="J13" s="952"/>
      <c r="K13" s="952"/>
      <c r="L13" s="953"/>
    </row>
    <row r="14" spans="1:12" hidden="1" x14ac:dyDescent="0.2">
      <c r="B14" s="954" t="s">
        <v>378</v>
      </c>
      <c r="C14" s="955"/>
      <c r="D14" s="955"/>
      <c r="E14" s="955"/>
      <c r="F14" s="956"/>
      <c r="G14" s="957" t="s">
        <v>102</v>
      </c>
      <c r="H14" s="957"/>
      <c r="I14" s="957"/>
      <c r="J14" s="958" t="s">
        <v>602</v>
      </c>
      <c r="K14" s="959"/>
      <c r="L14" s="960"/>
    </row>
    <row r="15" spans="1:12" hidden="1" x14ac:dyDescent="0.2">
      <c r="B15" s="946">
        <f>'DATOS GENERALES'!E88</f>
        <v>0</v>
      </c>
      <c r="C15" s="946"/>
      <c r="D15" s="946"/>
      <c r="E15" s="946"/>
      <c r="F15" s="946"/>
      <c r="G15" s="947">
        <f>'DATOS GENERALES'!E90</f>
        <v>0</v>
      </c>
      <c r="H15" s="947"/>
      <c r="I15" s="947"/>
      <c r="J15" s="948">
        <f>'PRESUPUESTO P.I.A-Agrupación'!I31</f>
        <v>0</v>
      </c>
      <c r="K15" s="949"/>
      <c r="L15" s="950"/>
    </row>
    <row r="16" spans="1:12" hidden="1" x14ac:dyDescent="0.2">
      <c r="B16" s="946">
        <f>'DATOS GENERALES'!E139</f>
        <v>0</v>
      </c>
      <c r="C16" s="946"/>
      <c r="D16" s="946"/>
      <c r="E16" s="946"/>
      <c r="F16" s="946"/>
      <c r="G16" s="947">
        <f>'DATOS GENERALES'!E141</f>
        <v>0</v>
      </c>
      <c r="H16" s="947"/>
      <c r="I16" s="947"/>
      <c r="J16" s="948">
        <f>'PRESUPUESTO P.I.A-Agrupación'!L31</f>
        <v>0</v>
      </c>
      <c r="K16" s="949"/>
      <c r="L16" s="950"/>
    </row>
    <row r="17" spans="2:12" hidden="1" x14ac:dyDescent="0.2">
      <c r="B17" s="946">
        <f>'DATOS GENERALES'!E184</f>
        <v>0</v>
      </c>
      <c r="C17" s="946"/>
      <c r="D17" s="946"/>
      <c r="E17" s="946"/>
      <c r="F17" s="946"/>
      <c r="G17" s="947">
        <f>'DATOS GENERALES'!E186</f>
        <v>0</v>
      </c>
      <c r="H17" s="947"/>
      <c r="I17" s="947"/>
      <c r="J17" s="948">
        <f>'PRESUPUESTO P.I.A-Agrupación'!O31</f>
        <v>0</v>
      </c>
      <c r="K17" s="949"/>
      <c r="L17" s="950"/>
    </row>
    <row r="18" spans="2:12" ht="17.25" hidden="1" customHeight="1" x14ac:dyDescent="0.2">
      <c r="B18" s="946">
        <f>'DATOS GENERALES'!E229</f>
        <v>0</v>
      </c>
      <c r="C18" s="946"/>
      <c r="D18" s="946"/>
      <c r="E18" s="946"/>
      <c r="F18" s="946"/>
      <c r="G18" s="947">
        <f>'DATOS GENERALES'!E231</f>
        <v>0</v>
      </c>
      <c r="H18" s="947"/>
      <c r="I18" s="947"/>
      <c r="J18" s="948">
        <f>'PRESUPUESTO P.I.A-Agrupación'!R31</f>
        <v>0</v>
      </c>
      <c r="K18" s="949"/>
      <c r="L18" s="950"/>
    </row>
    <row r="19" spans="2:12" hidden="1" x14ac:dyDescent="0.2">
      <c r="B19" s="946">
        <f>'DATOS GENERALES'!E274</f>
        <v>0</v>
      </c>
      <c r="C19" s="946"/>
      <c r="D19" s="946"/>
      <c r="E19" s="946"/>
      <c r="F19" s="946"/>
      <c r="G19" s="947">
        <f>'DATOS GENERALES'!E276</f>
        <v>0</v>
      </c>
      <c r="H19" s="947"/>
      <c r="I19" s="947"/>
      <c r="J19" s="948">
        <f>'PRESUPUESTO P.I.A-Agrupación'!U31</f>
        <v>0</v>
      </c>
      <c r="K19" s="949"/>
      <c r="L19" s="950"/>
    </row>
    <row r="20" spans="2:12" hidden="1" x14ac:dyDescent="0.2">
      <c r="B20" s="376"/>
      <c r="C20" s="376"/>
      <c r="D20" s="376"/>
      <c r="E20" s="376"/>
      <c r="F20" s="376"/>
      <c r="G20" s="376"/>
      <c r="H20" s="376"/>
      <c r="I20" s="376"/>
      <c r="J20" s="376"/>
      <c r="K20" s="376"/>
      <c r="L20" s="376"/>
    </row>
    <row r="21" spans="2:12" ht="33" hidden="1" customHeight="1" x14ac:dyDescent="0.2">
      <c r="B21" s="424" t="s">
        <v>455</v>
      </c>
      <c r="C21" s="961" t="str">
        <f>'PRESUPUESTO P.I.B-Agrupación'!D8</f>
        <v xml:space="preserve">ALMUNIA 4.0 — Recuperación del huerto tradicional gracias a las oportunidades de la digitalización. Saberes locales, datos y bioeconomía circular: un modelo escalable de regeneración rural europea bajo la Nueva Bauhaus. </v>
      </c>
      <c r="D21" s="961"/>
      <c r="E21" s="961"/>
      <c r="F21" s="961"/>
      <c r="G21" s="961"/>
      <c r="H21" s="961"/>
      <c r="I21" s="961"/>
      <c r="J21" s="961"/>
      <c r="K21" s="961"/>
      <c r="L21" s="961"/>
    </row>
    <row r="22" spans="2:12" ht="33" hidden="1" customHeight="1" x14ac:dyDescent="0.2">
      <c r="B22" s="424" t="s">
        <v>442</v>
      </c>
      <c r="C22" s="945">
        <f>'DATOS GENERALES'!H409</f>
        <v>0</v>
      </c>
      <c r="D22" s="945"/>
      <c r="E22" s="945"/>
      <c r="F22" s="945"/>
      <c r="G22" s="945"/>
      <c r="H22" s="945"/>
      <c r="I22" s="945"/>
      <c r="J22" s="945"/>
      <c r="K22" s="945"/>
      <c r="L22" s="945"/>
    </row>
    <row r="23" spans="2:12" hidden="1" x14ac:dyDescent="0.2">
      <c r="B23" s="424" t="s">
        <v>383</v>
      </c>
      <c r="C23" s="945">
        <f>'DATOS GENERALES'!N409</f>
        <v>0</v>
      </c>
      <c r="D23" s="945"/>
      <c r="E23" s="945"/>
      <c r="F23" s="945"/>
      <c r="G23" s="945"/>
      <c r="H23" s="945"/>
      <c r="I23" s="945"/>
      <c r="J23" s="945"/>
      <c r="K23" s="945"/>
      <c r="L23" s="945"/>
    </row>
    <row r="24" spans="2:12" hidden="1" x14ac:dyDescent="0.2">
      <c r="B24" s="424" t="s">
        <v>565</v>
      </c>
      <c r="C24" s="945">
        <f>'DATOS GENERALES'!H411</f>
        <v>0</v>
      </c>
      <c r="D24" s="945"/>
      <c r="E24" s="945"/>
      <c r="F24" s="945"/>
      <c r="G24" s="945"/>
      <c r="H24" s="945"/>
      <c r="I24" s="945"/>
      <c r="J24" s="945"/>
      <c r="K24" s="945"/>
      <c r="L24" s="945"/>
    </row>
    <row r="25" spans="2:12" hidden="1" x14ac:dyDescent="0.2">
      <c r="B25" s="376"/>
      <c r="C25" s="376"/>
      <c r="D25" s="376"/>
      <c r="E25" s="376"/>
      <c r="F25" s="376"/>
      <c r="G25" s="376"/>
      <c r="H25" s="376"/>
      <c r="I25" s="376"/>
      <c r="J25" s="376"/>
      <c r="K25" s="376"/>
      <c r="L25" s="376"/>
    </row>
    <row r="26" spans="2:12" ht="15.75" hidden="1" customHeight="1" x14ac:dyDescent="0.2">
      <c r="B26" s="951" t="s">
        <v>601</v>
      </c>
      <c r="C26" s="952"/>
      <c r="D26" s="952"/>
      <c r="E26" s="952"/>
      <c r="F26" s="952"/>
      <c r="G26" s="952"/>
      <c r="H26" s="952"/>
      <c r="I26" s="952"/>
      <c r="J26" s="952"/>
      <c r="K26" s="952"/>
      <c r="L26" s="953"/>
    </row>
    <row r="27" spans="2:12" ht="15.75" hidden="1" customHeight="1" x14ac:dyDescent="0.2">
      <c r="B27" s="954" t="s">
        <v>693</v>
      </c>
      <c r="C27" s="955"/>
      <c r="D27" s="955"/>
      <c r="E27" s="955"/>
      <c r="F27" s="956"/>
      <c r="G27" s="958" t="s">
        <v>100</v>
      </c>
      <c r="H27" s="959"/>
      <c r="I27" s="960"/>
      <c r="J27" s="958" t="s">
        <v>602</v>
      </c>
      <c r="K27" s="959"/>
      <c r="L27" s="960"/>
    </row>
    <row r="28" spans="2:12" ht="15.75" hidden="1" customHeight="1" x14ac:dyDescent="0.2">
      <c r="B28" s="962">
        <f>'DATOS GENERALES'!E88</f>
        <v>0</v>
      </c>
      <c r="C28" s="963"/>
      <c r="D28" s="963"/>
      <c r="E28" s="963"/>
      <c r="F28" s="964"/>
      <c r="G28" s="965">
        <f>'DATOS GENERALES'!E90</f>
        <v>0</v>
      </c>
      <c r="H28" s="966"/>
      <c r="I28" s="967"/>
      <c r="J28" s="948">
        <f>'PRESUPUESTO P.I.B-Agrupación'!I35</f>
        <v>0</v>
      </c>
      <c r="K28" s="949"/>
      <c r="L28" s="950"/>
    </row>
    <row r="29" spans="2:12" ht="15.75" hidden="1" customHeight="1" x14ac:dyDescent="0.2">
      <c r="B29" s="962">
        <f>'DATOS GENERALES'!E139</f>
        <v>0</v>
      </c>
      <c r="C29" s="963"/>
      <c r="D29" s="963"/>
      <c r="E29" s="963"/>
      <c r="F29" s="964"/>
      <c r="G29" s="965">
        <f>'DATOS GENERALES'!E141</f>
        <v>0</v>
      </c>
      <c r="H29" s="966"/>
      <c r="I29" s="967"/>
      <c r="J29" s="948">
        <f>'PRESUPUESTO P.I.B-Agrupación'!L35</f>
        <v>0</v>
      </c>
      <c r="K29" s="949"/>
      <c r="L29" s="950"/>
    </row>
    <row r="30" spans="2:12" hidden="1" x14ac:dyDescent="0.2">
      <c r="B30" s="962">
        <f>'DATOS GENERALES'!E184</f>
        <v>0</v>
      </c>
      <c r="C30" s="963"/>
      <c r="D30" s="963"/>
      <c r="E30" s="963"/>
      <c r="F30" s="964"/>
      <c r="G30" s="965">
        <f>'DATOS GENERALES'!E186</f>
        <v>0</v>
      </c>
      <c r="H30" s="966"/>
      <c r="I30" s="967"/>
      <c r="J30" s="948">
        <f>'PRESUPUESTO P.I.B-Agrupación'!O35</f>
        <v>0</v>
      </c>
      <c r="K30" s="949"/>
      <c r="L30" s="950"/>
    </row>
    <row r="31" spans="2:12" hidden="1" x14ac:dyDescent="0.2">
      <c r="B31" s="962">
        <f>'DATOS GENERALES'!E229</f>
        <v>0</v>
      </c>
      <c r="C31" s="963"/>
      <c r="D31" s="963"/>
      <c r="E31" s="963"/>
      <c r="F31" s="964"/>
      <c r="G31" s="965">
        <f>'DATOS GENERALES'!E231</f>
        <v>0</v>
      </c>
      <c r="H31" s="966"/>
      <c r="I31" s="967"/>
      <c r="J31" s="948">
        <f>'PRESUPUESTO P.I.B-Agrupación'!R35</f>
        <v>0</v>
      </c>
      <c r="K31" s="949"/>
      <c r="L31" s="950"/>
    </row>
    <row r="32" spans="2:12" hidden="1" x14ac:dyDescent="0.2">
      <c r="B32" s="962">
        <f>'DATOS GENERALES'!E274</f>
        <v>0</v>
      </c>
      <c r="C32" s="963"/>
      <c r="D32" s="963"/>
      <c r="E32" s="963"/>
      <c r="F32" s="964"/>
      <c r="G32" s="965">
        <f>'DATOS GENERALES'!E276</f>
        <v>0</v>
      </c>
      <c r="H32" s="966"/>
      <c r="I32" s="967"/>
      <c r="J32" s="948">
        <f>'PRESUPUESTO P.I.B-Agrupación'!U35</f>
        <v>0</v>
      </c>
      <c r="K32" s="949"/>
      <c r="L32" s="950"/>
    </row>
    <row r="33" spans="2:12" hidden="1" x14ac:dyDescent="0.2">
      <c r="B33" s="968"/>
      <c r="C33" s="968"/>
      <c r="D33" s="968"/>
      <c r="E33" s="968"/>
      <c r="F33" s="968"/>
      <c r="G33" s="968"/>
      <c r="H33" s="968"/>
      <c r="I33" s="968"/>
      <c r="J33" s="968"/>
      <c r="K33" s="968"/>
      <c r="L33" s="968"/>
    </row>
    <row r="34" spans="2:12" ht="30" hidden="1" x14ac:dyDescent="0.2">
      <c r="B34" s="424" t="s">
        <v>456</v>
      </c>
      <c r="C34" s="961">
        <f>'PRESUPUESTO P.I.C.1-Agrupación'!D8</f>
        <v>0</v>
      </c>
      <c r="D34" s="961"/>
      <c r="E34" s="961"/>
      <c r="F34" s="961"/>
      <c r="G34" s="961"/>
      <c r="H34" s="961"/>
      <c r="I34" s="961"/>
      <c r="J34" s="961"/>
      <c r="K34" s="961"/>
      <c r="L34" s="961"/>
    </row>
    <row r="35" spans="2:12" ht="37.5" hidden="1" customHeight="1" x14ac:dyDescent="0.2">
      <c r="B35" s="424" t="s">
        <v>443</v>
      </c>
      <c r="C35" s="969">
        <f>'DATOS GENERALES'!H458</f>
        <v>0</v>
      </c>
      <c r="D35" s="970"/>
      <c r="E35" s="970"/>
      <c r="F35" s="970"/>
      <c r="G35" s="970"/>
      <c r="H35" s="970"/>
      <c r="I35" s="970"/>
      <c r="J35" s="970"/>
      <c r="K35" s="970"/>
      <c r="L35" s="971"/>
    </row>
    <row r="36" spans="2:12" hidden="1" x14ac:dyDescent="0.2">
      <c r="B36" s="424" t="s">
        <v>382</v>
      </c>
      <c r="C36" s="945">
        <f>'DATOS GENERALES'!N458</f>
        <v>0</v>
      </c>
      <c r="D36" s="945"/>
      <c r="E36" s="945"/>
      <c r="F36" s="945"/>
      <c r="G36" s="945"/>
      <c r="H36" s="945"/>
      <c r="I36" s="945"/>
      <c r="J36" s="945"/>
      <c r="K36" s="945"/>
      <c r="L36" s="945"/>
    </row>
    <row r="37" spans="2:12" hidden="1" x14ac:dyDescent="0.2">
      <c r="B37" s="424" t="s">
        <v>534</v>
      </c>
      <c r="C37" s="969">
        <f>'DATOS GENERALES'!H460</f>
        <v>0</v>
      </c>
      <c r="D37" s="970"/>
      <c r="E37" s="970"/>
      <c r="F37" s="970"/>
      <c r="G37" s="970"/>
      <c r="H37" s="970"/>
      <c r="I37" s="970"/>
      <c r="J37" s="970"/>
      <c r="K37" s="970"/>
      <c r="L37" s="971"/>
    </row>
    <row r="38" spans="2:12" hidden="1" x14ac:dyDescent="0.2">
      <c r="B38" s="377"/>
      <c r="C38" s="377"/>
      <c r="D38" s="377"/>
      <c r="E38" s="377"/>
      <c r="F38" s="377"/>
      <c r="G38" s="377"/>
      <c r="H38" s="377"/>
      <c r="I38" s="377"/>
      <c r="J38" s="377"/>
      <c r="K38" s="377"/>
      <c r="L38" s="377"/>
    </row>
    <row r="39" spans="2:12" hidden="1" x14ac:dyDescent="0.2">
      <c r="B39" s="951" t="s">
        <v>601</v>
      </c>
      <c r="C39" s="952"/>
      <c r="D39" s="952"/>
      <c r="E39" s="952"/>
      <c r="F39" s="952"/>
      <c r="G39" s="952"/>
      <c r="H39" s="952"/>
      <c r="I39" s="952"/>
      <c r="J39" s="952"/>
      <c r="K39" s="952"/>
      <c r="L39" s="953"/>
    </row>
    <row r="40" spans="2:12" ht="15.75" hidden="1" customHeight="1" x14ac:dyDescent="0.2">
      <c r="B40" s="954" t="s">
        <v>693</v>
      </c>
      <c r="C40" s="955"/>
      <c r="D40" s="955"/>
      <c r="E40" s="955"/>
      <c r="F40" s="956"/>
      <c r="G40" s="958" t="s">
        <v>100</v>
      </c>
      <c r="H40" s="959"/>
      <c r="I40" s="960"/>
      <c r="J40" s="958" t="s">
        <v>602</v>
      </c>
      <c r="K40" s="959"/>
      <c r="L40" s="960"/>
    </row>
    <row r="41" spans="2:12" hidden="1" x14ac:dyDescent="0.2">
      <c r="B41" s="962">
        <f>'DATOS GENERALES'!E88</f>
        <v>0</v>
      </c>
      <c r="C41" s="963"/>
      <c r="D41" s="963"/>
      <c r="E41" s="963"/>
      <c r="F41" s="964"/>
      <c r="G41" s="965">
        <f>'DATOS GENERALES'!E90</f>
        <v>0</v>
      </c>
      <c r="H41" s="966"/>
      <c r="I41" s="967"/>
      <c r="J41" s="948">
        <f>'PRESUPUESTO P.I.C.1-Agrupación'!I31</f>
        <v>0</v>
      </c>
      <c r="K41" s="949"/>
      <c r="L41" s="950"/>
    </row>
    <row r="42" spans="2:12" hidden="1" x14ac:dyDescent="0.2">
      <c r="B42" s="962">
        <f>'DATOS GENERALES'!E139</f>
        <v>0</v>
      </c>
      <c r="C42" s="963"/>
      <c r="D42" s="963"/>
      <c r="E42" s="963"/>
      <c r="F42" s="964"/>
      <c r="G42" s="965">
        <f>'DATOS GENERALES'!E141</f>
        <v>0</v>
      </c>
      <c r="H42" s="966"/>
      <c r="I42" s="967"/>
      <c r="J42" s="948">
        <f>'PRESUPUESTO P.I.C.1-Agrupación'!L31</f>
        <v>0</v>
      </c>
      <c r="K42" s="949"/>
      <c r="L42" s="950"/>
    </row>
    <row r="43" spans="2:12" hidden="1" x14ac:dyDescent="0.2">
      <c r="B43" s="962">
        <f>'DATOS GENERALES'!E184</f>
        <v>0</v>
      </c>
      <c r="C43" s="963"/>
      <c r="D43" s="963"/>
      <c r="E43" s="963"/>
      <c r="F43" s="964"/>
      <c r="G43" s="965">
        <f>'DATOS GENERALES'!E186</f>
        <v>0</v>
      </c>
      <c r="H43" s="966"/>
      <c r="I43" s="967"/>
      <c r="J43" s="948">
        <f>'PRESUPUESTO P.I.C.1-Agrupación'!O31</f>
        <v>0</v>
      </c>
      <c r="K43" s="949"/>
      <c r="L43" s="950"/>
    </row>
    <row r="44" spans="2:12" hidden="1" x14ac:dyDescent="0.2">
      <c r="B44" s="962">
        <f>'DATOS GENERALES'!E229</f>
        <v>0</v>
      </c>
      <c r="C44" s="963"/>
      <c r="D44" s="963"/>
      <c r="E44" s="963"/>
      <c r="F44" s="964"/>
      <c r="G44" s="965">
        <f>'DATOS GENERALES'!E231</f>
        <v>0</v>
      </c>
      <c r="H44" s="966"/>
      <c r="I44" s="967"/>
      <c r="J44" s="948">
        <f>'PRESUPUESTO P.I.C.1-Agrupación'!R31</f>
        <v>0</v>
      </c>
      <c r="K44" s="949"/>
      <c r="L44" s="950"/>
    </row>
    <row r="45" spans="2:12" hidden="1" x14ac:dyDescent="0.2">
      <c r="B45" s="962">
        <f>'DATOS GENERALES'!E274</f>
        <v>0</v>
      </c>
      <c r="C45" s="963"/>
      <c r="D45" s="963"/>
      <c r="E45" s="963"/>
      <c r="F45" s="964"/>
      <c r="G45" s="965">
        <f>'DATOS GENERALES'!E276</f>
        <v>0</v>
      </c>
      <c r="H45" s="966"/>
      <c r="I45" s="967"/>
      <c r="J45" s="948">
        <f>'PRESUPUESTO P.I.C.1-Agrupación'!U31</f>
        <v>0</v>
      </c>
      <c r="K45" s="949"/>
      <c r="L45" s="950"/>
    </row>
    <row r="46" spans="2:12" hidden="1" x14ac:dyDescent="0.2">
      <c r="B46" s="962"/>
      <c r="C46" s="963"/>
      <c r="D46" s="963"/>
      <c r="E46" s="963"/>
      <c r="F46" s="963"/>
      <c r="G46" s="963"/>
      <c r="H46" s="963"/>
      <c r="I46" s="963"/>
      <c r="J46" s="963"/>
      <c r="K46" s="963"/>
      <c r="L46" s="964"/>
    </row>
    <row r="47" spans="2:12" ht="30" hidden="1" x14ac:dyDescent="0.2">
      <c r="B47" s="424" t="s">
        <v>459</v>
      </c>
      <c r="C47" s="961">
        <f>'PRESUPUESTO P.I.C.2-Agrupación'!D8</f>
        <v>0</v>
      </c>
      <c r="D47" s="961"/>
      <c r="E47" s="961"/>
      <c r="F47" s="961"/>
      <c r="G47" s="961"/>
      <c r="H47" s="961"/>
      <c r="I47" s="961"/>
      <c r="J47" s="961"/>
      <c r="K47" s="961"/>
      <c r="L47" s="961"/>
    </row>
    <row r="48" spans="2:12" ht="30" hidden="1" x14ac:dyDescent="0.2">
      <c r="B48" s="424" t="s">
        <v>444</v>
      </c>
      <c r="C48" s="945">
        <f>'DATOS GENERALES'!H507</f>
        <v>0</v>
      </c>
      <c r="D48" s="945"/>
      <c r="E48" s="945"/>
      <c r="F48" s="945"/>
      <c r="G48" s="945"/>
      <c r="H48" s="945"/>
      <c r="I48" s="945"/>
      <c r="J48" s="945"/>
      <c r="K48" s="945"/>
      <c r="L48" s="945"/>
    </row>
    <row r="49" spans="2:12" hidden="1" x14ac:dyDescent="0.2">
      <c r="B49" s="424" t="s">
        <v>381</v>
      </c>
      <c r="C49" s="945">
        <f>'DATOS GENERALES'!N507</f>
        <v>0</v>
      </c>
      <c r="D49" s="945"/>
      <c r="E49" s="945"/>
      <c r="F49" s="945"/>
      <c r="G49" s="945"/>
      <c r="H49" s="945"/>
      <c r="I49" s="945"/>
      <c r="J49" s="945"/>
      <c r="K49" s="945"/>
      <c r="L49" s="945"/>
    </row>
    <row r="50" spans="2:12" hidden="1" x14ac:dyDescent="0.2">
      <c r="B50" s="424" t="s">
        <v>533</v>
      </c>
      <c r="C50" s="945">
        <f>'DATOS GENERALES'!H509</f>
        <v>0</v>
      </c>
      <c r="D50" s="945"/>
      <c r="E50" s="945"/>
      <c r="F50" s="945"/>
      <c r="G50" s="945"/>
      <c r="H50" s="945"/>
      <c r="I50" s="945"/>
      <c r="J50" s="945"/>
      <c r="K50" s="945"/>
      <c r="L50" s="945"/>
    </row>
    <row r="51" spans="2:12" hidden="1" x14ac:dyDescent="0.2">
      <c r="B51" s="377"/>
      <c r="C51" s="377"/>
      <c r="D51" s="377"/>
      <c r="E51" s="377"/>
      <c r="F51" s="377"/>
      <c r="G51" s="377"/>
      <c r="H51" s="377"/>
      <c r="I51" s="377"/>
      <c r="J51" s="377"/>
      <c r="K51" s="377"/>
      <c r="L51" s="377"/>
    </row>
    <row r="52" spans="2:12" hidden="1" x14ac:dyDescent="0.2">
      <c r="B52" s="951" t="s">
        <v>601</v>
      </c>
      <c r="C52" s="952"/>
      <c r="D52" s="952"/>
      <c r="E52" s="952"/>
      <c r="F52" s="952"/>
      <c r="G52" s="952"/>
      <c r="H52" s="952"/>
      <c r="I52" s="952"/>
      <c r="J52" s="952"/>
      <c r="K52" s="952"/>
      <c r="L52" s="953"/>
    </row>
    <row r="53" spans="2:12" ht="15.75" hidden="1" customHeight="1" x14ac:dyDescent="0.2">
      <c r="B53" s="954" t="s">
        <v>693</v>
      </c>
      <c r="C53" s="955"/>
      <c r="D53" s="955"/>
      <c r="E53" s="955"/>
      <c r="F53" s="956"/>
      <c r="G53" s="957" t="s">
        <v>100</v>
      </c>
      <c r="H53" s="957"/>
      <c r="I53" s="957"/>
      <c r="J53" s="958" t="s">
        <v>602</v>
      </c>
      <c r="K53" s="959"/>
      <c r="L53" s="960"/>
    </row>
    <row r="54" spans="2:12" hidden="1" x14ac:dyDescent="0.2">
      <c r="B54" s="946">
        <f>'DATOS GENERALES'!E88</f>
        <v>0</v>
      </c>
      <c r="C54" s="946"/>
      <c r="D54" s="946"/>
      <c r="E54" s="946"/>
      <c r="F54" s="946"/>
      <c r="G54" s="947">
        <f>'DATOS GENERALES'!E90</f>
        <v>0</v>
      </c>
      <c r="H54" s="947"/>
      <c r="I54" s="947"/>
      <c r="J54" s="948">
        <f>'PRESUPUESTO P.I.C.2-Agrupación'!I31</f>
        <v>0</v>
      </c>
      <c r="K54" s="949"/>
      <c r="L54" s="950"/>
    </row>
    <row r="55" spans="2:12" hidden="1" x14ac:dyDescent="0.2">
      <c r="B55" s="946">
        <f>'DATOS GENERALES'!E139</f>
        <v>0</v>
      </c>
      <c r="C55" s="946"/>
      <c r="D55" s="946"/>
      <c r="E55" s="946"/>
      <c r="F55" s="946"/>
      <c r="G55" s="947">
        <f>'DATOS GENERALES'!E141</f>
        <v>0</v>
      </c>
      <c r="H55" s="947"/>
      <c r="I55" s="947"/>
      <c r="J55" s="948">
        <f>'PRESUPUESTO P.I.C.2-Agrupación'!L31</f>
        <v>0</v>
      </c>
      <c r="K55" s="949"/>
      <c r="L55" s="950"/>
    </row>
    <row r="56" spans="2:12" hidden="1" x14ac:dyDescent="0.2">
      <c r="B56" s="946">
        <f>'DATOS GENERALES'!E184</f>
        <v>0</v>
      </c>
      <c r="C56" s="946"/>
      <c r="D56" s="946"/>
      <c r="E56" s="946"/>
      <c r="F56" s="946"/>
      <c r="G56" s="947">
        <f>'DATOS GENERALES'!E186</f>
        <v>0</v>
      </c>
      <c r="H56" s="947"/>
      <c r="I56" s="947"/>
      <c r="J56" s="948">
        <f>'PRESUPUESTO P.I.C.2-Agrupación'!O31</f>
        <v>0</v>
      </c>
      <c r="K56" s="949"/>
      <c r="L56" s="950"/>
    </row>
    <row r="57" spans="2:12" hidden="1" x14ac:dyDescent="0.2">
      <c r="B57" s="946">
        <f>'DATOS GENERALES'!E229</f>
        <v>0</v>
      </c>
      <c r="C57" s="946"/>
      <c r="D57" s="946"/>
      <c r="E57" s="946"/>
      <c r="F57" s="946"/>
      <c r="G57" s="947">
        <f>'DATOS GENERALES'!E231</f>
        <v>0</v>
      </c>
      <c r="H57" s="947"/>
      <c r="I57" s="947"/>
      <c r="J57" s="948">
        <f>'PRESUPUESTO P.I.C.2-Agrupación'!R31</f>
        <v>0</v>
      </c>
      <c r="K57" s="949"/>
      <c r="L57" s="950"/>
    </row>
    <row r="58" spans="2:12" hidden="1" x14ac:dyDescent="0.2">
      <c r="B58" s="946">
        <f>'DATOS GENERALES'!E274</f>
        <v>0</v>
      </c>
      <c r="C58" s="946"/>
      <c r="D58" s="946"/>
      <c r="E58" s="946"/>
      <c r="F58" s="946"/>
      <c r="G58" s="947">
        <f>'DATOS GENERALES'!E276</f>
        <v>0</v>
      </c>
      <c r="H58" s="947"/>
      <c r="I58" s="947"/>
      <c r="J58" s="948">
        <f>'PRESUPUESTO P.I.C.2-Agrupación'!U31</f>
        <v>0</v>
      </c>
      <c r="K58" s="949"/>
      <c r="L58" s="950"/>
    </row>
    <row r="59" spans="2:12" hidden="1" x14ac:dyDescent="0.2">
      <c r="B59" s="377"/>
      <c r="C59" s="377"/>
      <c r="D59" s="377"/>
      <c r="E59" s="377"/>
      <c r="F59" s="377"/>
      <c r="G59" s="377"/>
      <c r="H59" s="377"/>
      <c r="I59" s="377"/>
      <c r="J59" s="377"/>
      <c r="K59" s="377"/>
      <c r="L59" s="377"/>
    </row>
    <row r="60" spans="2:12" ht="30" hidden="1" x14ac:dyDescent="0.2">
      <c r="B60" s="424" t="s">
        <v>457</v>
      </c>
      <c r="C60" s="961">
        <f>'PRESUPUESTO P.II.A-Agrupación'!D8</f>
        <v>0</v>
      </c>
      <c r="D60" s="961"/>
      <c r="E60" s="961"/>
      <c r="F60" s="961"/>
      <c r="G60" s="961"/>
      <c r="H60" s="961"/>
      <c r="I60" s="961"/>
      <c r="J60" s="961"/>
      <c r="K60" s="961"/>
      <c r="L60" s="961"/>
    </row>
    <row r="61" spans="2:12" ht="30" hidden="1" x14ac:dyDescent="0.2">
      <c r="B61" s="424" t="s">
        <v>445</v>
      </c>
      <c r="C61" s="945">
        <f>'DATOS GENERALES'!H558</f>
        <v>0</v>
      </c>
      <c r="D61" s="945"/>
      <c r="E61" s="945"/>
      <c r="F61" s="945"/>
      <c r="G61" s="945"/>
      <c r="H61" s="945"/>
      <c r="I61" s="945"/>
      <c r="J61" s="945"/>
      <c r="K61" s="945"/>
      <c r="L61" s="945"/>
    </row>
    <row r="62" spans="2:12" hidden="1" x14ac:dyDescent="0.2">
      <c r="B62" s="424" t="s">
        <v>380</v>
      </c>
      <c r="C62" s="945">
        <f>'DATOS GENERALES'!N558</f>
        <v>0</v>
      </c>
      <c r="D62" s="945"/>
      <c r="E62" s="945"/>
      <c r="F62" s="945"/>
      <c r="G62" s="945"/>
      <c r="H62" s="945"/>
      <c r="I62" s="945"/>
      <c r="J62" s="945"/>
      <c r="K62" s="945"/>
      <c r="L62" s="945"/>
    </row>
    <row r="63" spans="2:12" hidden="1" x14ac:dyDescent="0.2">
      <c r="B63" s="424" t="s">
        <v>535</v>
      </c>
      <c r="C63" s="945">
        <f>'DATOS GENERALES'!H560</f>
        <v>0</v>
      </c>
      <c r="D63" s="945"/>
      <c r="E63" s="945"/>
      <c r="F63" s="945"/>
      <c r="G63" s="945"/>
      <c r="H63" s="945"/>
      <c r="I63" s="945"/>
      <c r="J63" s="945"/>
      <c r="K63" s="945"/>
      <c r="L63" s="945"/>
    </row>
    <row r="64" spans="2:12" hidden="1" x14ac:dyDescent="0.2">
      <c r="B64" s="377"/>
      <c r="C64" s="377"/>
      <c r="D64" s="377"/>
      <c r="E64" s="377"/>
      <c r="F64" s="377"/>
      <c r="G64" s="377"/>
      <c r="H64" s="377"/>
      <c r="I64" s="377"/>
      <c r="J64" s="377"/>
      <c r="K64" s="377"/>
      <c r="L64" s="377"/>
    </row>
    <row r="65" spans="2:12" hidden="1" x14ac:dyDescent="0.2">
      <c r="B65" s="951" t="s">
        <v>601</v>
      </c>
      <c r="C65" s="952"/>
      <c r="D65" s="952"/>
      <c r="E65" s="952"/>
      <c r="F65" s="952"/>
      <c r="G65" s="952"/>
      <c r="H65" s="952"/>
      <c r="I65" s="952"/>
      <c r="J65" s="952"/>
      <c r="K65" s="952"/>
      <c r="L65" s="953"/>
    </row>
    <row r="66" spans="2:12" hidden="1" x14ac:dyDescent="0.2">
      <c r="B66" s="954" t="s">
        <v>693</v>
      </c>
      <c r="C66" s="955"/>
      <c r="D66" s="955"/>
      <c r="E66" s="955"/>
      <c r="F66" s="956"/>
      <c r="G66" s="957" t="s">
        <v>694</v>
      </c>
      <c r="H66" s="957"/>
      <c r="I66" s="957"/>
      <c r="J66" s="958" t="s">
        <v>602</v>
      </c>
      <c r="K66" s="959"/>
      <c r="L66" s="960"/>
    </row>
    <row r="67" spans="2:12" hidden="1" x14ac:dyDescent="0.2">
      <c r="B67" s="946">
        <f>'DATOS GENERALES'!E88</f>
        <v>0</v>
      </c>
      <c r="C67" s="946"/>
      <c r="D67" s="946"/>
      <c r="E67" s="946"/>
      <c r="F67" s="946"/>
      <c r="G67" s="947">
        <f>'DATOS GENERALES'!E90</f>
        <v>0</v>
      </c>
      <c r="H67" s="947"/>
      <c r="I67" s="947"/>
      <c r="J67" s="948">
        <f>'PRESUPUESTO P.II.A-Agrupación'!I31</f>
        <v>0</v>
      </c>
      <c r="K67" s="949"/>
      <c r="L67" s="950"/>
    </row>
    <row r="68" spans="2:12" hidden="1" x14ac:dyDescent="0.2">
      <c r="B68" s="946">
        <f>'DATOS GENERALES'!E139</f>
        <v>0</v>
      </c>
      <c r="C68" s="946"/>
      <c r="D68" s="946"/>
      <c r="E68" s="946"/>
      <c r="F68" s="946"/>
      <c r="G68" s="947">
        <f>'DATOS GENERALES'!E141</f>
        <v>0</v>
      </c>
      <c r="H68" s="947"/>
      <c r="I68" s="947"/>
      <c r="J68" s="948">
        <f>'PRESUPUESTO P.II.A-Agrupación'!L31</f>
        <v>0</v>
      </c>
      <c r="K68" s="949"/>
      <c r="L68" s="950"/>
    </row>
    <row r="69" spans="2:12" hidden="1" x14ac:dyDescent="0.2">
      <c r="B69" s="946">
        <f>'DATOS GENERALES'!E184</f>
        <v>0</v>
      </c>
      <c r="C69" s="946"/>
      <c r="D69" s="946"/>
      <c r="E69" s="946"/>
      <c r="F69" s="946"/>
      <c r="G69" s="947">
        <f>'DATOS GENERALES'!E186</f>
        <v>0</v>
      </c>
      <c r="H69" s="947"/>
      <c r="I69" s="947"/>
      <c r="J69" s="948">
        <f>'PRESUPUESTO P.II.A-Agrupación'!O31</f>
        <v>0</v>
      </c>
      <c r="K69" s="949"/>
      <c r="L69" s="950"/>
    </row>
    <row r="70" spans="2:12" hidden="1" x14ac:dyDescent="0.2">
      <c r="B70" s="946">
        <f>'DATOS GENERALES'!E229</f>
        <v>0</v>
      </c>
      <c r="C70" s="946"/>
      <c r="D70" s="946"/>
      <c r="E70" s="946"/>
      <c r="F70" s="946"/>
      <c r="G70" s="947">
        <f>'DATOS GENERALES'!E231</f>
        <v>0</v>
      </c>
      <c r="H70" s="947"/>
      <c r="I70" s="947"/>
      <c r="J70" s="948">
        <f>'PRESUPUESTO P.II.A-Agrupación'!R31</f>
        <v>0</v>
      </c>
      <c r="K70" s="949"/>
      <c r="L70" s="950"/>
    </row>
    <row r="71" spans="2:12" hidden="1" x14ac:dyDescent="0.2">
      <c r="B71" s="946">
        <f>'DATOS GENERALES'!E274</f>
        <v>0</v>
      </c>
      <c r="C71" s="946"/>
      <c r="D71" s="946"/>
      <c r="E71" s="946"/>
      <c r="F71" s="946"/>
      <c r="G71" s="947">
        <f>'DATOS GENERALES'!E276</f>
        <v>0</v>
      </c>
      <c r="H71" s="947"/>
      <c r="I71" s="947"/>
      <c r="J71" s="948">
        <f>'PRESUPUESTO P.II.A-Agrupación'!U31</f>
        <v>0</v>
      </c>
      <c r="K71" s="949"/>
      <c r="L71" s="950"/>
    </row>
    <row r="72" spans="2:12" hidden="1" x14ac:dyDescent="0.2">
      <c r="B72" s="377"/>
      <c r="C72" s="377"/>
      <c r="D72" s="377"/>
      <c r="E72" s="377"/>
      <c r="F72" s="377"/>
      <c r="G72" s="377"/>
      <c r="H72" s="377"/>
      <c r="I72" s="377"/>
      <c r="J72" s="377"/>
      <c r="K72" s="377"/>
      <c r="L72" s="377"/>
    </row>
    <row r="73" spans="2:12" ht="30" hidden="1" x14ac:dyDescent="0.2">
      <c r="B73" s="424" t="s">
        <v>458</v>
      </c>
      <c r="C73" s="961">
        <f>'PRESUPUESTO P.II.B-Agrupación'!D8</f>
        <v>0</v>
      </c>
      <c r="D73" s="961"/>
      <c r="E73" s="961"/>
      <c r="F73" s="961"/>
      <c r="G73" s="961"/>
      <c r="H73" s="961"/>
      <c r="I73" s="961"/>
      <c r="J73" s="961"/>
      <c r="K73" s="961"/>
      <c r="L73" s="961"/>
    </row>
    <row r="74" spans="2:12" ht="30" hidden="1" x14ac:dyDescent="0.2">
      <c r="B74" s="424" t="s">
        <v>446</v>
      </c>
      <c r="C74" s="945">
        <f>'DATOS GENERALES'!H607</f>
        <v>0</v>
      </c>
      <c r="D74" s="945"/>
      <c r="E74" s="945"/>
      <c r="F74" s="945"/>
      <c r="G74" s="945"/>
      <c r="H74" s="945"/>
      <c r="I74" s="945"/>
      <c r="J74" s="945"/>
      <c r="K74" s="945"/>
      <c r="L74" s="945"/>
    </row>
    <row r="75" spans="2:12" hidden="1" x14ac:dyDescent="0.2">
      <c r="B75" s="424" t="s">
        <v>379</v>
      </c>
      <c r="C75" s="945">
        <f>'DATOS GENERALES'!N607</f>
        <v>0</v>
      </c>
      <c r="D75" s="945"/>
      <c r="E75" s="945"/>
      <c r="F75" s="945"/>
      <c r="G75" s="945"/>
      <c r="H75" s="945"/>
      <c r="I75" s="945"/>
      <c r="J75" s="945"/>
      <c r="K75" s="945"/>
      <c r="L75" s="945"/>
    </row>
    <row r="76" spans="2:12" hidden="1" x14ac:dyDescent="0.2">
      <c r="B76" s="424" t="s">
        <v>566</v>
      </c>
      <c r="C76" s="945">
        <f>'DATOS GENERALES'!H609</f>
        <v>0</v>
      </c>
      <c r="D76" s="945"/>
      <c r="E76" s="945"/>
      <c r="F76" s="945"/>
      <c r="G76" s="945"/>
      <c r="H76" s="945"/>
      <c r="I76" s="945"/>
      <c r="J76" s="945"/>
      <c r="K76" s="945"/>
      <c r="L76" s="945"/>
    </row>
    <row r="77" spans="2:12" hidden="1" x14ac:dyDescent="0.2">
      <c r="B77" s="376"/>
      <c r="C77" s="376"/>
      <c r="D77" s="376"/>
      <c r="E77" s="376"/>
      <c r="F77" s="376"/>
      <c r="G77" s="376"/>
      <c r="H77" s="376"/>
      <c r="I77" s="376"/>
      <c r="J77" s="376"/>
      <c r="K77" s="376"/>
      <c r="L77" s="376"/>
    </row>
    <row r="78" spans="2:12" hidden="1" x14ac:dyDescent="0.2">
      <c r="B78" s="951" t="s">
        <v>601</v>
      </c>
      <c r="C78" s="952"/>
      <c r="D78" s="952"/>
      <c r="E78" s="952"/>
      <c r="F78" s="952"/>
      <c r="G78" s="952"/>
      <c r="H78" s="952"/>
      <c r="I78" s="952"/>
      <c r="J78" s="952"/>
      <c r="K78" s="952"/>
      <c r="L78" s="953"/>
    </row>
    <row r="79" spans="2:12" ht="15.75" hidden="1" customHeight="1" x14ac:dyDescent="0.2">
      <c r="B79" s="954" t="s">
        <v>693</v>
      </c>
      <c r="C79" s="955"/>
      <c r="D79" s="955"/>
      <c r="E79" s="955"/>
      <c r="F79" s="956"/>
      <c r="G79" s="957" t="s">
        <v>100</v>
      </c>
      <c r="H79" s="957"/>
      <c r="I79" s="957"/>
      <c r="J79" s="958" t="s">
        <v>602</v>
      </c>
      <c r="K79" s="959"/>
      <c r="L79" s="960"/>
    </row>
    <row r="80" spans="2:12" hidden="1" x14ac:dyDescent="0.2">
      <c r="B80" s="946">
        <f>'DATOS GENERALES'!E88</f>
        <v>0</v>
      </c>
      <c r="C80" s="946"/>
      <c r="D80" s="946"/>
      <c r="E80" s="946"/>
      <c r="F80" s="946"/>
      <c r="G80" s="947">
        <f>'DATOS GENERALES'!E90</f>
        <v>0</v>
      </c>
      <c r="H80" s="947"/>
      <c r="I80" s="947"/>
      <c r="J80" s="948">
        <f>'PRESUPUESTO P.II.B-Agrupación'!I35</f>
        <v>0</v>
      </c>
      <c r="K80" s="949"/>
      <c r="L80" s="950"/>
    </row>
    <row r="81" spans="2:12" hidden="1" x14ac:dyDescent="0.2">
      <c r="B81" s="946">
        <f>'DATOS GENERALES'!E139</f>
        <v>0</v>
      </c>
      <c r="C81" s="946"/>
      <c r="D81" s="946"/>
      <c r="E81" s="946"/>
      <c r="F81" s="946"/>
      <c r="G81" s="947">
        <f>'DATOS GENERALES'!E141</f>
        <v>0</v>
      </c>
      <c r="H81" s="947"/>
      <c r="I81" s="947"/>
      <c r="J81" s="948">
        <f>'PRESUPUESTO P.II.B-Agrupación'!L35</f>
        <v>0</v>
      </c>
      <c r="K81" s="949"/>
      <c r="L81" s="950"/>
    </row>
    <row r="82" spans="2:12" hidden="1" x14ac:dyDescent="0.2">
      <c r="B82" s="946">
        <f>'DATOS GENERALES'!E184</f>
        <v>0</v>
      </c>
      <c r="C82" s="946"/>
      <c r="D82" s="946"/>
      <c r="E82" s="946"/>
      <c r="F82" s="946"/>
      <c r="G82" s="947">
        <f>'DATOS GENERALES'!E186</f>
        <v>0</v>
      </c>
      <c r="H82" s="947"/>
      <c r="I82" s="947"/>
      <c r="J82" s="948">
        <f>'PRESUPUESTO P.II.B-Agrupación'!O35</f>
        <v>0</v>
      </c>
      <c r="K82" s="949"/>
      <c r="L82" s="950"/>
    </row>
    <row r="83" spans="2:12" hidden="1" x14ac:dyDescent="0.2">
      <c r="B83" s="946">
        <f>'DATOS GENERALES'!E229</f>
        <v>0</v>
      </c>
      <c r="C83" s="946"/>
      <c r="D83" s="946"/>
      <c r="E83" s="946"/>
      <c r="F83" s="946"/>
      <c r="G83" s="947">
        <f>'DATOS GENERALES'!E231</f>
        <v>0</v>
      </c>
      <c r="H83" s="947"/>
      <c r="I83" s="947"/>
      <c r="J83" s="948">
        <f>'PRESUPUESTO P.II.B-Agrupación'!R35</f>
        <v>0</v>
      </c>
      <c r="K83" s="949"/>
      <c r="L83" s="950"/>
    </row>
    <row r="84" spans="2:12" hidden="1" x14ac:dyDescent="0.2">
      <c r="B84" s="946">
        <f>'DATOS GENERALES'!E274</f>
        <v>0</v>
      </c>
      <c r="C84" s="946"/>
      <c r="D84" s="946"/>
      <c r="E84" s="946"/>
      <c r="F84" s="946"/>
      <c r="G84" s="947">
        <f>'DATOS GENERALES'!E276</f>
        <v>0</v>
      </c>
      <c r="H84" s="947"/>
      <c r="I84" s="947"/>
      <c r="J84" s="948">
        <f>'PRESUPUESTO P.II.B-Agrupación'!U35</f>
        <v>0</v>
      </c>
      <c r="K84" s="949"/>
      <c r="L84" s="950"/>
    </row>
    <row r="85" spans="2:12" hidden="1" x14ac:dyDescent="0.2"/>
  </sheetData>
  <sheetProtection algorithmName="SHA-512" hashValue="KTvLxP6xaH9AgKdgJvU8EZ/x2FH+ZJyMQfE6pfmgAvZHrRRj9wWHNLYhSZTVgBMKWnUw+0CFF8BlDMh0pzejtA==" saltValue="CEm/3NMfcGUCTC+nvC0t1Q==" spinCount="100000" sheet="1" objects="1" scenarios="1"/>
  <mergeCells count="143">
    <mergeCell ref="B4:L4"/>
    <mergeCell ref="C8:L8"/>
    <mergeCell ref="C9:L9"/>
    <mergeCell ref="C10:L10"/>
    <mergeCell ref="C21:L21"/>
    <mergeCell ref="C22:L22"/>
    <mergeCell ref="C23:L23"/>
    <mergeCell ref="J14:L14"/>
    <mergeCell ref="J15:L15"/>
    <mergeCell ref="J16:L16"/>
    <mergeCell ref="J17:L17"/>
    <mergeCell ref="B13:L13"/>
    <mergeCell ref="B14:F14"/>
    <mergeCell ref="B15:F15"/>
    <mergeCell ref="B17:F17"/>
    <mergeCell ref="B16:F16"/>
    <mergeCell ref="G14:I14"/>
    <mergeCell ref="G15:I15"/>
    <mergeCell ref="G16:I16"/>
    <mergeCell ref="C11:L11"/>
    <mergeCell ref="C5:L5"/>
    <mergeCell ref="C6:L6"/>
    <mergeCell ref="C24:L24"/>
    <mergeCell ref="B18:F18"/>
    <mergeCell ref="B19:F19"/>
    <mergeCell ref="G17:I17"/>
    <mergeCell ref="G18:I18"/>
    <mergeCell ref="G19:I19"/>
    <mergeCell ref="B58:F58"/>
    <mergeCell ref="G58:I58"/>
    <mergeCell ref="J58:L58"/>
    <mergeCell ref="J28:L28"/>
    <mergeCell ref="B29:F29"/>
    <mergeCell ref="G29:I29"/>
    <mergeCell ref="J29:L29"/>
    <mergeCell ref="B41:F41"/>
    <mergeCell ref="G41:I41"/>
    <mergeCell ref="J41:L41"/>
    <mergeCell ref="C36:L36"/>
    <mergeCell ref="J18:L18"/>
    <mergeCell ref="J19:L19"/>
    <mergeCell ref="B30:F30"/>
    <mergeCell ref="G30:I30"/>
    <mergeCell ref="J30:L30"/>
    <mergeCell ref="B31:F31"/>
    <mergeCell ref="G31:I31"/>
    <mergeCell ref="J31:L31"/>
    <mergeCell ref="B28:F28"/>
    <mergeCell ref="G28:I28"/>
    <mergeCell ref="J27:L27"/>
    <mergeCell ref="B26:L26"/>
    <mergeCell ref="C34:L34"/>
    <mergeCell ref="C35:L35"/>
    <mergeCell ref="B27:F27"/>
    <mergeCell ref="G27:I27"/>
    <mergeCell ref="C49:L49"/>
    <mergeCell ref="C50:L50"/>
    <mergeCell ref="B42:F42"/>
    <mergeCell ref="G42:I42"/>
    <mergeCell ref="J42:L42"/>
    <mergeCell ref="B32:F32"/>
    <mergeCell ref="G32:I32"/>
    <mergeCell ref="J32:L32"/>
    <mergeCell ref="B39:L39"/>
    <mergeCell ref="B40:F40"/>
    <mergeCell ref="G40:I40"/>
    <mergeCell ref="J40:L40"/>
    <mergeCell ref="B33:L33"/>
    <mergeCell ref="C37:L37"/>
    <mergeCell ref="G81:I81"/>
    <mergeCell ref="J81:L81"/>
    <mergeCell ref="C73:L73"/>
    <mergeCell ref="C74:L74"/>
    <mergeCell ref="C75:L75"/>
    <mergeCell ref="B43:F43"/>
    <mergeCell ref="G43:I43"/>
    <mergeCell ref="J43:L43"/>
    <mergeCell ref="B44:F44"/>
    <mergeCell ref="G44:I44"/>
    <mergeCell ref="J44:L44"/>
    <mergeCell ref="B53:F53"/>
    <mergeCell ref="G53:I53"/>
    <mergeCell ref="G56:I56"/>
    <mergeCell ref="J56:L56"/>
    <mergeCell ref="J55:L55"/>
    <mergeCell ref="B56:F56"/>
    <mergeCell ref="B45:F45"/>
    <mergeCell ref="G45:I45"/>
    <mergeCell ref="J45:L45"/>
    <mergeCell ref="B46:L46"/>
    <mergeCell ref="B52:L52"/>
    <mergeCell ref="C47:L47"/>
    <mergeCell ref="C48:L48"/>
    <mergeCell ref="C63:L63"/>
    <mergeCell ref="J66:L66"/>
    <mergeCell ref="B57:F57"/>
    <mergeCell ref="G57:I57"/>
    <mergeCell ref="J57:L57"/>
    <mergeCell ref="B84:F84"/>
    <mergeCell ref="G84:I84"/>
    <mergeCell ref="J84:L84"/>
    <mergeCell ref="B82:F82"/>
    <mergeCell ref="G82:I82"/>
    <mergeCell ref="J82:L82"/>
    <mergeCell ref="B83:F83"/>
    <mergeCell ref="G83:I83"/>
    <mergeCell ref="J69:L69"/>
    <mergeCell ref="B70:F70"/>
    <mergeCell ref="G70:I70"/>
    <mergeCell ref="J70:L70"/>
    <mergeCell ref="G69:I69"/>
    <mergeCell ref="B69:F69"/>
    <mergeCell ref="J83:L83"/>
    <mergeCell ref="B80:F80"/>
    <mergeCell ref="G80:I80"/>
    <mergeCell ref="J80:L80"/>
    <mergeCell ref="B81:F81"/>
    <mergeCell ref="J53:L53"/>
    <mergeCell ref="B54:F54"/>
    <mergeCell ref="G54:I54"/>
    <mergeCell ref="J54:L54"/>
    <mergeCell ref="B55:F55"/>
    <mergeCell ref="G55:I55"/>
    <mergeCell ref="C60:L60"/>
    <mergeCell ref="C61:L61"/>
    <mergeCell ref="C62:L62"/>
    <mergeCell ref="C76:L76"/>
    <mergeCell ref="B71:F71"/>
    <mergeCell ref="G71:I71"/>
    <mergeCell ref="J71:L71"/>
    <mergeCell ref="B78:L78"/>
    <mergeCell ref="B79:F79"/>
    <mergeCell ref="G79:I79"/>
    <mergeCell ref="J79:L79"/>
    <mergeCell ref="B65:L65"/>
    <mergeCell ref="B66:F66"/>
    <mergeCell ref="G66:I66"/>
    <mergeCell ref="G68:I68"/>
    <mergeCell ref="J68:L68"/>
    <mergeCell ref="B68:F68"/>
    <mergeCell ref="B67:F67"/>
    <mergeCell ref="G67:I67"/>
    <mergeCell ref="J67:L67"/>
  </mergeCells>
  <pageMargins left="0.7" right="0.7" top="0.75" bottom="0.75" header="0.3" footer="0.3"/>
  <pageSetup paperSize="9" scale="6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locked="0" defaultSize="0" print="0" autoFill="0" autoPict="0" macro="[0]!ThisWorkbook.GenerarXlsx">
                <anchor moveWithCells="1" sizeWithCells="1">
                  <from>
                    <xdr:col>1</xdr:col>
                    <xdr:colOff>152400</xdr:colOff>
                    <xdr:row>87</xdr:row>
                    <xdr:rowOff>25400</xdr:rowOff>
                  </from>
                  <to>
                    <xdr:col>5</xdr:col>
                    <xdr:colOff>50800</xdr:colOff>
                    <xdr:row>88</xdr:row>
                    <xdr:rowOff>177800</xdr:rowOff>
                  </to>
                </anchor>
              </controlPr>
            </control>
          </mc:Choice>
        </mc:AlternateContent>
        <mc:AlternateContent xmlns:mc="http://schemas.openxmlformats.org/markup-compatibility/2006">
          <mc:Choice Requires="x14">
            <control shapeId="19458" r:id="rId5" name="Button 2">
              <controlPr locked="0" defaultSize="0" print="0" autoFill="0" autoPict="0" macro="[0]!ThisWorkbook.GenerarXml">
                <anchor moveWithCells="1" sizeWithCells="1">
                  <from>
                    <xdr:col>6</xdr:col>
                    <xdr:colOff>330200</xdr:colOff>
                    <xdr:row>87</xdr:row>
                    <xdr:rowOff>0</xdr:rowOff>
                  </from>
                  <to>
                    <xdr:col>11</xdr:col>
                    <xdr:colOff>50800</xdr:colOff>
                    <xdr:row>88</xdr:row>
                    <xdr:rowOff>165100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
  <dimension ref="A1:AIC40"/>
  <sheetViews>
    <sheetView zoomScale="90" zoomScaleNormal="90" workbookViewId="0">
      <selection activeCell="D12" sqref="D12"/>
    </sheetView>
  </sheetViews>
  <sheetFormatPr baseColWidth="10" defaultColWidth="11.5" defaultRowHeight="15" x14ac:dyDescent="0.2"/>
  <cols>
    <col min="1" max="1" width="66" style="391" bestFit="1" customWidth="1"/>
    <col min="2" max="2" width="24.6640625" style="399" customWidth="1"/>
    <col min="3" max="5" width="20.6640625" style="399" customWidth="1"/>
    <col min="6" max="6" width="24.6640625" style="397" customWidth="1"/>
    <col min="7" max="7" width="21.6640625" style="391" customWidth="1"/>
    <col min="8" max="8" width="21.1640625" style="391" customWidth="1"/>
    <col min="9" max="9" width="19.83203125" style="391" customWidth="1"/>
    <col min="10" max="16384" width="11.5" style="391"/>
  </cols>
  <sheetData>
    <row r="1" spans="1:912" s="379"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205"/>
      <c r="H1" s="205"/>
      <c r="I1" s="205"/>
    </row>
    <row r="2" spans="1:912" s="383" customFormat="1" ht="30" customHeight="1" x14ac:dyDescent="0.15">
      <c r="A2" s="65"/>
      <c r="B2" s="65"/>
      <c r="C2" s="65"/>
      <c r="D2" s="65"/>
      <c r="E2" s="65"/>
      <c r="F2" s="64"/>
      <c r="G2" s="206"/>
      <c r="H2" s="206"/>
      <c r="I2" s="206"/>
    </row>
    <row r="3" spans="1:912" s="385" customFormat="1" ht="21.75" customHeight="1" x14ac:dyDescent="0.2">
      <c r="A3" s="467" t="s">
        <v>243</v>
      </c>
      <c r="B3" s="980">
        <f>'PRESUPUESTO P.II.B-Agrupación'!D9</f>
        <v>0</v>
      </c>
      <c r="C3" s="980"/>
      <c r="D3" s="980"/>
      <c r="E3" s="980"/>
      <c r="F3" s="980"/>
      <c r="G3" s="207"/>
      <c r="H3" s="207"/>
      <c r="I3" s="207"/>
    </row>
    <row r="4" spans="1:912" s="385" customFormat="1" ht="21.75" customHeight="1" x14ac:dyDescent="0.2">
      <c r="A4" s="467" t="s">
        <v>447</v>
      </c>
      <c r="B4" s="976">
        <f>'PRESUPUESTO P.II.B-Agrupación'!D10</f>
        <v>0</v>
      </c>
      <c r="C4" s="977"/>
      <c r="D4" s="977"/>
      <c r="E4" s="977"/>
      <c r="F4" s="978"/>
      <c r="G4" s="207"/>
      <c r="H4" s="207"/>
      <c r="I4" s="207"/>
    </row>
    <row r="5" spans="1:912" s="387" customFormat="1" ht="21.75" customHeight="1" x14ac:dyDescent="0.15">
      <c r="A5" s="467" t="s">
        <v>433</v>
      </c>
      <c r="B5" s="980">
        <f>'PRESUPUESTO P.II.B-Agrupación'!D11</f>
        <v>0</v>
      </c>
      <c r="C5" s="980"/>
      <c r="D5" s="980"/>
      <c r="E5" s="980"/>
      <c r="F5" s="980"/>
      <c r="G5" s="208"/>
      <c r="H5" s="208"/>
      <c r="I5" s="208"/>
    </row>
    <row r="6" spans="1:912" s="387" customFormat="1" ht="21.75" customHeight="1" x14ac:dyDescent="0.2">
      <c r="A6" s="60"/>
      <c r="B6" s="209"/>
      <c r="C6" s="209"/>
      <c r="D6" s="209"/>
      <c r="E6" s="209"/>
      <c r="F6" s="209"/>
      <c r="G6" s="208"/>
      <c r="H6" s="208"/>
      <c r="I6" s="208"/>
    </row>
    <row r="7" spans="1:912" s="385" customFormat="1" ht="36.75" customHeight="1" x14ac:dyDescent="0.2">
      <c r="A7" s="467" t="s">
        <v>396</v>
      </c>
      <c r="B7" s="980">
        <f>'DATOS GENERALES'!F319</f>
        <v>0</v>
      </c>
      <c r="C7" s="980"/>
      <c r="D7" s="980"/>
      <c r="E7" s="980"/>
      <c r="F7" s="980"/>
      <c r="G7" s="207"/>
      <c r="H7" s="207"/>
      <c r="I7" s="207"/>
    </row>
    <row r="8" spans="1:912" ht="18" customHeight="1" x14ac:dyDescent="0.2">
      <c r="A8" s="60"/>
      <c r="B8" s="60"/>
      <c r="C8" s="60"/>
      <c r="D8" s="60"/>
      <c r="E8" s="60"/>
      <c r="F8" s="60"/>
      <c r="G8" s="61"/>
      <c r="H8" s="61"/>
      <c r="I8" s="61"/>
    </row>
    <row r="9" spans="1:912" ht="63" customHeight="1" x14ac:dyDescent="0.2">
      <c r="A9" s="468" t="s">
        <v>393</v>
      </c>
      <c r="B9" s="469" t="s">
        <v>392</v>
      </c>
      <c r="C9" s="469" t="s">
        <v>391</v>
      </c>
      <c r="D9" s="469" t="s">
        <v>390</v>
      </c>
      <c r="E9" s="448">
        <f>'PRESUPUESTO P.II.B-Agrupación'!H13</f>
        <v>0</v>
      </c>
      <c r="F9" s="448">
        <f>'PRESUPUESTO P.II.B-Agrupación'!K13</f>
        <v>0</v>
      </c>
      <c r="G9" s="448">
        <f>'PRESUPUESTO P.II.B-Agrupación'!N13</f>
        <v>0</v>
      </c>
      <c r="H9" s="448">
        <f>'PRESUPUESTO P.II.B-Agrupación'!Q13</f>
        <v>0</v>
      </c>
      <c r="I9" s="448">
        <f>'PRESUPUESTO P.II.B-Agrupación'!T13</f>
        <v>0</v>
      </c>
    </row>
    <row r="10" spans="1:912" s="394" customFormat="1" ht="36.75" customHeight="1" x14ac:dyDescent="0.2">
      <c r="A10" s="460" t="s">
        <v>337</v>
      </c>
      <c r="B10" s="461">
        <f>'PRESUPUESTO P.I.A-Agrupación'!D20</f>
        <v>0</v>
      </c>
      <c r="C10" s="461">
        <f>'PRESUPUESTO P.I.A-Agrupación'!E20</f>
        <v>0</v>
      </c>
      <c r="D10" s="461">
        <f>'PRESUPUESTO P.I.A-Agrupación'!F20</f>
        <v>0</v>
      </c>
      <c r="E10" s="461">
        <f>'PRESUPUESTO P.I.A-Agrupación'!I20</f>
        <v>0</v>
      </c>
      <c r="F10" s="461">
        <f>'PRESUPUESTO P.I.A-Agrupación'!L20</f>
        <v>0</v>
      </c>
      <c r="G10" s="461">
        <f>'PRESUPUESTO P.I.A-Agrupación'!O20</f>
        <v>0</v>
      </c>
      <c r="H10" s="461">
        <f>'PRESUPUESTO P.I.A-Agrupación'!R20</f>
        <v>0</v>
      </c>
      <c r="I10" s="461">
        <f>'PRESUPUESTO P.I.A-Agrupación'!U20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P.I.A-Agrupación'!D28</f>
        <v>0</v>
      </c>
      <c r="C11" s="461">
        <f>'PRESUPUESTO P.I.A-Agrupación'!E28</f>
        <v>0</v>
      </c>
      <c r="D11" s="461">
        <f>'PRESUPUESTO P.I.A-Agrupación'!F28</f>
        <v>0</v>
      </c>
      <c r="E11" s="461">
        <f>'PRESUPUESTO P.I.A-Agrupación'!I28</f>
        <v>0</v>
      </c>
      <c r="F11" s="461">
        <f>'PRESUPUESTO P.I.A-Agrupación'!L28</f>
        <v>0</v>
      </c>
      <c r="G11" s="461">
        <f>'PRESUPUESTO P.I.A-Agrupación'!O28</f>
        <v>0</v>
      </c>
      <c r="H11" s="461">
        <f>'PRESUPUESTO P.I.A-Agrupación'!R28</f>
        <v>0</v>
      </c>
      <c r="I11" s="461">
        <f>'PRESUPUESTO P.I.A-Agrupación'!U28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6" customFormat="1" ht="36.75" customHeight="1" x14ac:dyDescent="0.2">
      <c r="A12" s="462" t="s">
        <v>389</v>
      </c>
      <c r="B12" s="463">
        <f>'PRESUPUESTO P.I.A-Agrupación'!D29</f>
        <v>0</v>
      </c>
      <c r="C12" s="463">
        <f>'PRESUPUESTO P.I.A-Agrupación'!E29</f>
        <v>0</v>
      </c>
      <c r="D12" s="463">
        <f>'PRESUPUESTO P.I.A-Agrupación'!F29</f>
        <v>0</v>
      </c>
      <c r="E12" s="463">
        <f>'PRESUPUESTO P.I.A-Agrupación'!I29</f>
        <v>0</v>
      </c>
      <c r="F12" s="463">
        <f>'PRESUPUESTO P.I.A-Agrupación'!L29</f>
        <v>0</v>
      </c>
      <c r="G12" s="463">
        <f>'PRESUPUESTO P.I.A-Agrupación'!O29</f>
        <v>0</v>
      </c>
      <c r="H12" s="463">
        <f>'PRESUPUESTO P.I.A-Agrupación'!R29</f>
        <v>0</v>
      </c>
      <c r="I12" s="463">
        <f>'PRESUPUESTO P.I.A-Agrupación'!U29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6" customFormat="1" ht="36.75" customHeight="1" x14ac:dyDescent="0.2">
      <c r="A13" s="462" t="s">
        <v>388</v>
      </c>
      <c r="B13" s="463">
        <f>'PRESUPUESTO P.I.A-Agrupación'!D30</f>
        <v>0</v>
      </c>
      <c r="C13" s="463">
        <f>'PRESUPUESTO P.I.A-Agrupación'!E30</f>
        <v>0</v>
      </c>
      <c r="D13" s="463">
        <f>'PRESUPUESTO P.I.A-Agrupación'!F30</f>
        <v>0</v>
      </c>
      <c r="E13" s="463">
        <f>'PRESUPUESTO P.I.A-Agrupación'!I30</f>
        <v>0</v>
      </c>
      <c r="F13" s="463">
        <f>'PRESUPUESTO P.I.A-Agrupación'!L30</f>
        <v>0</v>
      </c>
      <c r="G13" s="463">
        <f>'PRESUPUESTO P.I.A-Agrupación'!O30</f>
        <v>0</v>
      </c>
      <c r="H13" s="463">
        <f>'PRESUPUESTO P.I.A-Agrupación'!R30</f>
        <v>0</v>
      </c>
      <c r="I13" s="463">
        <f>'PRESUPUESTO P.I.A-Agrupación'!U30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7" customFormat="1" ht="35.25" customHeight="1" x14ac:dyDescent="0.2">
      <c r="A14" s="441" t="s">
        <v>332</v>
      </c>
      <c r="B14" s="439">
        <f>'PRESUPUESTO P.I.A-Agrupación'!D31</f>
        <v>0</v>
      </c>
      <c r="C14" s="439">
        <f>'PRESUPUESTO P.I.A-Agrupación'!E31</f>
        <v>0</v>
      </c>
      <c r="D14" s="439">
        <f>'PRESUPUESTO P.I.A-Agrupación'!F31</f>
        <v>0</v>
      </c>
      <c r="E14" s="439">
        <f>'PRESUPUESTO P.I.A-Agrupación'!I31</f>
        <v>0</v>
      </c>
      <c r="F14" s="439">
        <f>'PRESUPUESTO P.I.A-Agrupación'!L31</f>
        <v>0</v>
      </c>
      <c r="G14" s="439">
        <f>'PRESUPUESTO P.I.A-Agrupación'!O31</f>
        <v>0</v>
      </c>
      <c r="H14" s="439">
        <f>'PRESUPUESTO P.I.A-Agrupación'!R31</f>
        <v>0</v>
      </c>
      <c r="I14" s="439">
        <f>'PRESUPUESTO P.I.A-Agrupación'!U31</f>
        <v>0</v>
      </c>
      <c r="J14" s="391"/>
      <c r="K14" s="391"/>
      <c r="L14" s="391"/>
      <c r="M14" s="391"/>
      <c r="N14" s="391"/>
      <c r="O14" s="391"/>
      <c r="P14" s="391"/>
      <c r="Q14" s="391"/>
      <c r="R14" s="391"/>
      <c r="S14" s="391"/>
    </row>
    <row r="15" spans="1:912" s="397" customFormat="1" ht="35.25" customHeight="1" x14ac:dyDescent="0.2">
      <c r="A15" s="442" t="s">
        <v>512</v>
      </c>
      <c r="B15" s="449">
        <f>'PRESUPUESTO P.I.A-Agrupación'!D32</f>
        <v>0</v>
      </c>
      <c r="C15" s="449">
        <f>'PRESUPUESTO P.I.A-Agrupación'!E32</f>
        <v>0</v>
      </c>
      <c r="D15" s="449">
        <f>'PRESUPUESTO P.I.A-Agrupación'!F32</f>
        <v>0</v>
      </c>
      <c r="E15" s="449">
        <f>'PRESUPUESTO P.I.A-Agrupación'!I32</f>
        <v>0</v>
      </c>
      <c r="F15" s="449">
        <f>'PRESUPUESTO P.I.A-Agrupación'!L32</f>
        <v>0</v>
      </c>
      <c r="G15" s="449">
        <f>'PRESUPUESTO P.I.A-Agrupación'!O32</f>
        <v>0</v>
      </c>
      <c r="H15" s="449">
        <f>'PRESUPUESTO P.I.A-Agrupación'!R32</f>
        <v>0</v>
      </c>
      <c r="I15" s="449">
        <f>'PRESUPUESTO P.I.A-Agrupación'!U32</f>
        <v>0</v>
      </c>
      <c r="J15" s="391"/>
      <c r="K15" s="391"/>
      <c r="L15" s="391"/>
      <c r="M15" s="391"/>
      <c r="N15" s="391"/>
      <c r="O15" s="391"/>
      <c r="P15" s="391"/>
      <c r="Q15" s="391"/>
      <c r="R15" s="391"/>
      <c r="S15" s="391"/>
    </row>
    <row r="16" spans="1:912" s="397" customFormat="1" ht="36.75" customHeight="1" x14ac:dyDescent="0.2">
      <c r="A16" s="443" t="s">
        <v>387</v>
      </c>
      <c r="B16" s="444">
        <f>'PRESUPUESTO P.I.A-Agrupación'!D33</f>
        <v>0</v>
      </c>
      <c r="C16" s="444">
        <f>'PRESUPUESTO P.I.A-Agrupación'!E33</f>
        <v>0</v>
      </c>
      <c r="D16" s="444">
        <f>'PRESUPUESTO P.I.A-Agrupación'!F33</f>
        <v>0</v>
      </c>
      <c r="E16" s="444">
        <f>'PRESUPUESTO P.I.A-Agrupación'!I33</f>
        <v>0</v>
      </c>
      <c r="F16" s="444">
        <f>'PRESUPUESTO P.I.A-Agrupación'!L33</f>
        <v>0</v>
      </c>
      <c r="G16" s="444">
        <f>'PRESUPUESTO P.I.A-Agrupación'!O33</f>
        <v>0</v>
      </c>
      <c r="H16" s="444">
        <f>'PRESUPUESTO P.I.A-Agrupación'!R33</f>
        <v>0</v>
      </c>
      <c r="I16" s="444">
        <f>'PRESUPUESTO P.I.A-Agrupación'!U33</f>
        <v>0</v>
      </c>
      <c r="J16" s="391"/>
      <c r="K16" s="391"/>
      <c r="L16" s="391"/>
      <c r="M16" s="391"/>
      <c r="N16" s="391"/>
      <c r="O16" s="391"/>
      <c r="P16" s="391"/>
      <c r="Q16" s="391"/>
      <c r="R16" s="391"/>
      <c r="S16" s="391"/>
    </row>
    <row r="17" spans="1:9" ht="35.25" customHeight="1" x14ac:dyDescent="0.2">
      <c r="A17" s="445" t="s">
        <v>386</v>
      </c>
      <c r="B17" s="446">
        <f>'PRESUPUESTO P.I.A-Agrupación'!D34</f>
        <v>0</v>
      </c>
      <c r="C17" s="446">
        <f>'PRESUPUESTO P.I.A-Agrupación'!E34</f>
        <v>0</v>
      </c>
      <c r="D17" s="446">
        <f>'PRESUPUESTO P.I.A-Agrupación'!F34</f>
        <v>0</v>
      </c>
      <c r="E17" s="446">
        <f>'PRESUPUESTO P.I.A-Agrupación'!I34</f>
        <v>0</v>
      </c>
      <c r="F17" s="446">
        <f>'PRESUPUESTO P.I.A-Agrupación'!L34</f>
        <v>0</v>
      </c>
      <c r="G17" s="446">
        <f>'PRESUPUESTO P.I.A-Agrupación'!O34</f>
        <v>0</v>
      </c>
      <c r="H17" s="446">
        <f>'PRESUPUESTO P.I.A-Agrupación'!R34</f>
        <v>0</v>
      </c>
      <c r="I17" s="446">
        <f>'PRESUPUESTO P.I.A-Agrupación'!U34</f>
        <v>0</v>
      </c>
    </row>
    <row r="18" spans="1:9" ht="35.25" customHeight="1" x14ac:dyDescent="0.2">
      <c r="A18" s="445" t="s">
        <v>385</v>
      </c>
      <c r="B18" s="162"/>
      <c r="C18" s="447">
        <f t="shared" ref="C18:I18" si="0">ROUND(IFERROR(C16/$B$16,0),2)</f>
        <v>0</v>
      </c>
      <c r="D18" s="447">
        <f t="shared" si="0"/>
        <v>0</v>
      </c>
      <c r="E18" s="447">
        <f t="shared" si="0"/>
        <v>0</v>
      </c>
      <c r="F18" s="447">
        <f t="shared" si="0"/>
        <v>0</v>
      </c>
      <c r="G18" s="447">
        <f t="shared" si="0"/>
        <v>0</v>
      </c>
      <c r="H18" s="447">
        <f t="shared" si="0"/>
        <v>0</v>
      </c>
      <c r="I18" s="447">
        <f t="shared" si="0"/>
        <v>0</v>
      </c>
    </row>
    <row r="19" spans="1:9" ht="35.25" customHeight="1" x14ac:dyDescent="0.2">
      <c r="B19" s="391"/>
      <c r="C19" s="391"/>
      <c r="D19" s="391"/>
      <c r="E19" s="391"/>
      <c r="F19" s="391"/>
    </row>
    <row r="20" spans="1:9" x14ac:dyDescent="0.2">
      <c r="B20" s="391"/>
      <c r="C20" s="391"/>
      <c r="D20" s="391"/>
      <c r="E20" s="391"/>
      <c r="F20" s="391"/>
    </row>
    <row r="21" spans="1:9" x14ac:dyDescent="0.2">
      <c r="B21" s="391"/>
      <c r="C21" s="391"/>
      <c r="D21" s="391"/>
      <c r="E21" s="391"/>
      <c r="F21" s="391"/>
    </row>
    <row r="22" spans="1:9" x14ac:dyDescent="0.2">
      <c r="B22" s="391"/>
      <c r="C22" s="391"/>
      <c r="D22" s="391"/>
      <c r="E22" s="391"/>
      <c r="F22" s="391"/>
    </row>
    <row r="23" spans="1:9" x14ac:dyDescent="0.2">
      <c r="B23" s="391"/>
      <c r="C23" s="391"/>
      <c r="D23" s="391"/>
      <c r="E23" s="391"/>
      <c r="F23" s="391"/>
    </row>
    <row r="24" spans="1:9" ht="35.25" customHeight="1" x14ac:dyDescent="0.2">
      <c r="B24" s="391"/>
      <c r="C24" s="391"/>
      <c r="D24" s="391"/>
      <c r="E24" s="391"/>
      <c r="F24" s="391"/>
    </row>
    <row r="25" spans="1:9" x14ac:dyDescent="0.2">
      <c r="B25" s="391"/>
      <c r="C25" s="391"/>
      <c r="D25" s="391"/>
      <c r="E25" s="391"/>
      <c r="F25" s="391"/>
    </row>
    <row r="26" spans="1:9" x14ac:dyDescent="0.2">
      <c r="B26" s="391"/>
      <c r="C26" s="391"/>
      <c r="D26" s="391"/>
      <c r="E26" s="391"/>
      <c r="F26" s="391"/>
    </row>
    <row r="27" spans="1:9" x14ac:dyDescent="0.2">
      <c r="B27" s="391"/>
      <c r="C27" s="391"/>
      <c r="D27" s="391"/>
      <c r="E27" s="391"/>
      <c r="F27" s="391"/>
    </row>
    <row r="28" spans="1:9" x14ac:dyDescent="0.2">
      <c r="B28" s="391"/>
      <c r="C28" s="391"/>
      <c r="D28" s="391"/>
      <c r="E28" s="391"/>
      <c r="F28" s="391"/>
    </row>
    <row r="29" spans="1:9" x14ac:dyDescent="0.2">
      <c r="B29" s="391"/>
      <c r="C29" s="391"/>
      <c r="D29" s="391"/>
      <c r="E29" s="391"/>
      <c r="F29" s="391"/>
    </row>
    <row r="30" spans="1:9" x14ac:dyDescent="0.2">
      <c r="B30" s="391"/>
      <c r="C30" s="391"/>
      <c r="D30" s="391"/>
      <c r="E30" s="391"/>
      <c r="F30" s="391"/>
    </row>
    <row r="31" spans="1:9" x14ac:dyDescent="0.2">
      <c r="B31" s="391"/>
      <c r="C31" s="391"/>
      <c r="D31" s="391"/>
      <c r="E31" s="391"/>
      <c r="F31" s="391"/>
    </row>
    <row r="32" spans="1:9" ht="35.25" customHeight="1" x14ac:dyDescent="0.2">
      <c r="B32" s="391"/>
      <c r="C32" s="391"/>
      <c r="D32" s="391"/>
      <c r="E32" s="391"/>
      <c r="F32" s="391"/>
    </row>
    <row r="38" spans="1:913" s="399" customFormat="1" ht="35.25" customHeight="1" x14ac:dyDescent="0.2">
      <c r="A38" s="383"/>
      <c r="F38" s="397"/>
      <c r="G38" s="391"/>
      <c r="H38" s="391"/>
      <c r="I38" s="391"/>
      <c r="J38" s="391"/>
      <c r="K38" s="391"/>
      <c r="L38" s="391"/>
      <c r="M38" s="391"/>
      <c r="N38" s="391"/>
      <c r="O38" s="391"/>
      <c r="P38" s="391"/>
      <c r="Q38" s="391"/>
      <c r="R38" s="391"/>
      <c r="S38" s="391"/>
      <c r="T38" s="391"/>
      <c r="U38" s="39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391"/>
      <c r="CO38" s="391"/>
      <c r="CP38" s="391"/>
      <c r="CQ38" s="391"/>
      <c r="CR38" s="391"/>
      <c r="CS38" s="391"/>
      <c r="CT38" s="391"/>
      <c r="CU38" s="391"/>
      <c r="CV38" s="391"/>
      <c r="CW38" s="391"/>
      <c r="CX38" s="391"/>
      <c r="CY38" s="391"/>
      <c r="CZ38" s="391"/>
      <c r="DA38" s="391"/>
      <c r="DB38" s="391"/>
      <c r="DC38" s="391"/>
      <c r="DD38" s="391"/>
      <c r="DE38" s="391"/>
      <c r="DF38" s="391"/>
      <c r="DG38" s="391"/>
      <c r="DH38" s="391"/>
      <c r="DI38" s="391"/>
      <c r="DJ38" s="391"/>
      <c r="DK38" s="391"/>
      <c r="DL38" s="391"/>
      <c r="DM38" s="391"/>
      <c r="DN38" s="391"/>
      <c r="DO38" s="391"/>
      <c r="DP38" s="391"/>
      <c r="DQ38" s="391"/>
      <c r="DR38" s="391"/>
      <c r="DS38" s="391"/>
      <c r="DT38" s="391"/>
      <c r="DU38" s="391"/>
      <c r="DV38" s="391"/>
      <c r="DW38" s="391"/>
      <c r="DX38" s="391"/>
      <c r="DY38" s="391"/>
      <c r="DZ38" s="391"/>
      <c r="EA38" s="391"/>
      <c r="EB38" s="391"/>
      <c r="EC38" s="391"/>
      <c r="ED38" s="391"/>
      <c r="EE38" s="391"/>
      <c r="EF38" s="391"/>
      <c r="EG38" s="391"/>
      <c r="EH38" s="391"/>
      <c r="EI38" s="391"/>
      <c r="EJ38" s="391"/>
      <c r="EK38" s="391"/>
      <c r="EL38" s="391"/>
      <c r="EM38" s="391"/>
      <c r="EN38" s="391"/>
      <c r="EO38" s="391"/>
      <c r="EP38" s="391"/>
      <c r="EQ38" s="391"/>
      <c r="ER38" s="391"/>
      <c r="ES38" s="391"/>
      <c r="ET38" s="391"/>
      <c r="EU38" s="391"/>
      <c r="EV38" s="391"/>
      <c r="EW38" s="391"/>
      <c r="EX38" s="391"/>
      <c r="EY38" s="391"/>
      <c r="EZ38" s="391"/>
      <c r="FA38" s="391"/>
      <c r="FB38" s="391"/>
      <c r="FC38" s="391"/>
      <c r="FD38" s="391"/>
      <c r="FE38" s="391"/>
      <c r="FF38" s="391"/>
      <c r="FG38" s="391"/>
      <c r="FH38" s="391"/>
      <c r="FI38" s="391"/>
      <c r="FJ38" s="391"/>
      <c r="FK38" s="391"/>
      <c r="FL38" s="391"/>
      <c r="FM38" s="391"/>
      <c r="FN38" s="391"/>
      <c r="FO38" s="391"/>
      <c r="FP38" s="391"/>
      <c r="FQ38" s="391"/>
      <c r="FR38" s="391"/>
      <c r="FS38" s="391"/>
      <c r="FT38" s="391"/>
      <c r="FU38" s="391"/>
      <c r="FV38" s="391"/>
      <c r="FW38" s="391"/>
      <c r="FX38" s="391"/>
      <c r="FY38" s="391"/>
      <c r="FZ38" s="391"/>
      <c r="GA38" s="391"/>
      <c r="GB38" s="391"/>
      <c r="GC38" s="391"/>
      <c r="GD38" s="391"/>
      <c r="GE38" s="391"/>
      <c r="GF38" s="391"/>
      <c r="GG38" s="391"/>
      <c r="GH38" s="391"/>
      <c r="GI38" s="391"/>
      <c r="GJ38" s="391"/>
      <c r="GK38" s="391"/>
      <c r="GL38" s="391"/>
      <c r="GM38" s="391"/>
      <c r="GN38" s="391"/>
      <c r="GO38" s="391"/>
      <c r="GP38" s="391"/>
      <c r="GQ38" s="391"/>
      <c r="GR38" s="391"/>
      <c r="GS38" s="391"/>
      <c r="GT38" s="391"/>
      <c r="GU38" s="391"/>
      <c r="GV38" s="391"/>
      <c r="GW38" s="391"/>
      <c r="GX38" s="391"/>
      <c r="GY38" s="391"/>
      <c r="GZ38" s="391"/>
      <c r="HA38" s="391"/>
      <c r="HB38" s="391"/>
      <c r="HC38" s="391"/>
      <c r="HD38" s="391"/>
      <c r="HE38" s="391"/>
      <c r="HF38" s="391"/>
      <c r="HG38" s="391"/>
      <c r="HH38" s="391"/>
      <c r="HI38" s="391"/>
      <c r="HJ38" s="391"/>
      <c r="HK38" s="391"/>
      <c r="HL38" s="391"/>
      <c r="HM38" s="391"/>
      <c r="HN38" s="391"/>
      <c r="HO38" s="391"/>
      <c r="HP38" s="391"/>
      <c r="HQ38" s="391"/>
      <c r="HR38" s="391"/>
      <c r="HS38" s="391"/>
      <c r="HT38" s="391"/>
      <c r="HU38" s="391"/>
      <c r="HV38" s="391"/>
      <c r="HW38" s="391"/>
      <c r="HX38" s="391"/>
      <c r="HY38" s="391"/>
      <c r="HZ38" s="391"/>
      <c r="IA38" s="391"/>
      <c r="IB38" s="391"/>
      <c r="IC38" s="391"/>
      <c r="ID38" s="391"/>
      <c r="IE38" s="391"/>
      <c r="IF38" s="391"/>
      <c r="IG38" s="391"/>
      <c r="IH38" s="391"/>
      <c r="II38" s="391"/>
      <c r="IJ38" s="391"/>
      <c r="IK38" s="391"/>
      <c r="IL38" s="391"/>
      <c r="IM38" s="391"/>
      <c r="IN38" s="391"/>
      <c r="IO38" s="391"/>
      <c r="IP38" s="391"/>
      <c r="IQ38" s="391"/>
      <c r="IR38" s="391"/>
      <c r="IS38" s="391"/>
      <c r="IT38" s="391"/>
      <c r="IU38" s="391"/>
      <c r="IV38" s="391"/>
      <c r="IW38" s="391"/>
      <c r="IX38" s="391"/>
      <c r="IY38" s="391"/>
      <c r="IZ38" s="391"/>
      <c r="JA38" s="391"/>
      <c r="JB38" s="391"/>
      <c r="JC38" s="391"/>
      <c r="JD38" s="391"/>
      <c r="JE38" s="391"/>
      <c r="JF38" s="391"/>
      <c r="JG38" s="391"/>
      <c r="JH38" s="391"/>
      <c r="JI38" s="391"/>
      <c r="JJ38" s="391"/>
      <c r="JK38" s="391"/>
      <c r="JL38" s="391"/>
      <c r="JM38" s="391"/>
      <c r="JN38" s="391"/>
      <c r="JO38" s="391"/>
      <c r="JP38" s="391"/>
      <c r="JQ38" s="391"/>
      <c r="JR38" s="391"/>
      <c r="JS38" s="391"/>
      <c r="JT38" s="391"/>
      <c r="JU38" s="391"/>
      <c r="JV38" s="391"/>
      <c r="JW38" s="391"/>
      <c r="JX38" s="391"/>
      <c r="JY38" s="391"/>
      <c r="JZ38" s="391"/>
      <c r="KA38" s="391"/>
      <c r="KB38" s="391"/>
      <c r="KC38" s="391"/>
      <c r="KD38" s="391"/>
      <c r="KE38" s="391"/>
      <c r="KF38" s="391"/>
      <c r="KG38" s="391"/>
      <c r="KH38" s="391"/>
      <c r="KI38" s="391"/>
      <c r="KJ38" s="391"/>
      <c r="KK38" s="391"/>
      <c r="KL38" s="391"/>
      <c r="KM38" s="391"/>
      <c r="KN38" s="391"/>
      <c r="KO38" s="391"/>
      <c r="KP38" s="391"/>
      <c r="KQ38" s="391"/>
      <c r="KR38" s="391"/>
      <c r="KS38" s="391"/>
      <c r="KT38" s="391"/>
      <c r="KU38" s="391"/>
      <c r="KV38" s="391"/>
      <c r="KW38" s="391"/>
      <c r="KX38" s="391"/>
      <c r="KY38" s="391"/>
      <c r="KZ38" s="391"/>
      <c r="LA38" s="391"/>
      <c r="LB38" s="391"/>
      <c r="LC38" s="391"/>
      <c r="LD38" s="391"/>
      <c r="LE38" s="391"/>
      <c r="LF38" s="391"/>
      <c r="LG38" s="391"/>
      <c r="LH38" s="391"/>
      <c r="LI38" s="391"/>
      <c r="LJ38" s="391"/>
      <c r="LK38" s="391"/>
      <c r="LL38" s="391"/>
      <c r="LM38" s="391"/>
      <c r="LN38" s="391"/>
      <c r="LO38" s="391"/>
      <c r="LP38" s="391"/>
      <c r="LQ38" s="391"/>
      <c r="LR38" s="391"/>
      <c r="LS38" s="391"/>
      <c r="LT38" s="391"/>
      <c r="LU38" s="391"/>
      <c r="LV38" s="391"/>
      <c r="LW38" s="391"/>
      <c r="LX38" s="391"/>
      <c r="LY38" s="391"/>
      <c r="LZ38" s="391"/>
      <c r="MA38" s="391"/>
      <c r="MB38" s="391"/>
      <c r="MC38" s="391"/>
      <c r="MD38" s="391"/>
      <c r="ME38" s="391"/>
      <c r="MF38" s="391"/>
      <c r="MG38" s="391"/>
      <c r="MH38" s="391"/>
      <c r="MI38" s="391"/>
      <c r="MJ38" s="391"/>
      <c r="MK38" s="391"/>
      <c r="ML38" s="391"/>
      <c r="MM38" s="391"/>
      <c r="MN38" s="391"/>
      <c r="MO38" s="391"/>
      <c r="MP38" s="391"/>
      <c r="MQ38" s="391"/>
      <c r="MR38" s="391"/>
      <c r="MS38" s="391"/>
      <c r="MT38" s="391"/>
      <c r="MU38" s="391"/>
      <c r="MV38" s="391"/>
      <c r="MW38" s="391"/>
      <c r="MX38" s="391"/>
      <c r="MY38" s="391"/>
      <c r="MZ38" s="391"/>
      <c r="NA38" s="391"/>
      <c r="NB38" s="391"/>
      <c r="NC38" s="391"/>
      <c r="ND38" s="391"/>
      <c r="NE38" s="391"/>
      <c r="NF38" s="391"/>
      <c r="NG38" s="391"/>
      <c r="NH38" s="391"/>
      <c r="NI38" s="391"/>
      <c r="NJ38" s="391"/>
      <c r="NK38" s="391"/>
      <c r="NL38" s="391"/>
      <c r="NM38" s="391"/>
      <c r="NN38" s="391"/>
      <c r="NO38" s="391"/>
      <c r="NP38" s="391"/>
      <c r="NQ38" s="391"/>
      <c r="NR38" s="391"/>
      <c r="NS38" s="391"/>
      <c r="NT38" s="391"/>
      <c r="NU38" s="391"/>
      <c r="NV38" s="391"/>
      <c r="NW38" s="391"/>
      <c r="NX38" s="391"/>
      <c r="NY38" s="391"/>
      <c r="NZ38" s="391"/>
      <c r="OA38" s="391"/>
      <c r="OB38" s="391"/>
      <c r="OC38" s="391"/>
      <c r="OD38" s="391"/>
      <c r="OE38" s="391"/>
      <c r="OF38" s="391"/>
      <c r="OG38" s="391"/>
      <c r="OH38" s="391"/>
      <c r="OI38" s="391"/>
      <c r="OJ38" s="391"/>
      <c r="OK38" s="391"/>
      <c r="OL38" s="391"/>
      <c r="OM38" s="391"/>
      <c r="ON38" s="391"/>
      <c r="OO38" s="391"/>
      <c r="OP38" s="391"/>
      <c r="OQ38" s="391"/>
      <c r="OR38" s="391"/>
      <c r="OS38" s="391"/>
      <c r="OT38" s="391"/>
      <c r="OU38" s="391"/>
      <c r="OV38" s="391"/>
      <c r="OW38" s="391"/>
      <c r="OX38" s="391"/>
      <c r="OY38" s="391"/>
      <c r="OZ38" s="391"/>
      <c r="PA38" s="391"/>
      <c r="PB38" s="391"/>
      <c r="PC38" s="391"/>
      <c r="PD38" s="391"/>
      <c r="PE38" s="391"/>
      <c r="PF38" s="391"/>
      <c r="PG38" s="391"/>
      <c r="PH38" s="391"/>
      <c r="PI38" s="391"/>
      <c r="PJ38" s="391"/>
      <c r="PK38" s="391"/>
      <c r="PL38" s="391"/>
      <c r="PM38" s="391"/>
      <c r="PN38" s="391"/>
      <c r="PO38" s="391"/>
      <c r="PP38" s="391"/>
      <c r="PQ38" s="391"/>
      <c r="PR38" s="391"/>
      <c r="PS38" s="391"/>
      <c r="PT38" s="391"/>
      <c r="PU38" s="391"/>
      <c r="PV38" s="391"/>
      <c r="PW38" s="391"/>
      <c r="PX38" s="391"/>
      <c r="PY38" s="391"/>
      <c r="PZ38" s="391"/>
      <c r="QA38" s="391"/>
      <c r="QB38" s="391"/>
      <c r="QC38" s="391"/>
      <c r="QD38" s="391"/>
      <c r="QE38" s="391"/>
      <c r="QF38" s="391"/>
      <c r="QG38" s="391"/>
      <c r="QH38" s="391"/>
      <c r="QI38" s="391"/>
      <c r="QJ38" s="391"/>
      <c r="QK38" s="391"/>
      <c r="QL38" s="391"/>
      <c r="QM38" s="391"/>
      <c r="QN38" s="391"/>
      <c r="QO38" s="391"/>
      <c r="QP38" s="391"/>
      <c r="QQ38" s="391"/>
      <c r="QR38" s="391"/>
      <c r="QS38" s="391"/>
      <c r="QT38" s="391"/>
      <c r="QU38" s="391"/>
      <c r="QV38" s="391"/>
      <c r="QW38" s="391"/>
      <c r="QX38" s="391"/>
      <c r="QY38" s="391"/>
      <c r="QZ38" s="391"/>
      <c r="RA38" s="391"/>
      <c r="RB38" s="391"/>
      <c r="RC38" s="391"/>
      <c r="RD38" s="391"/>
      <c r="RE38" s="391"/>
      <c r="RF38" s="391"/>
      <c r="RG38" s="391"/>
      <c r="RH38" s="391"/>
      <c r="RI38" s="391"/>
      <c r="RJ38" s="391"/>
      <c r="RK38" s="391"/>
      <c r="RL38" s="391"/>
      <c r="RM38" s="391"/>
      <c r="RN38" s="391"/>
      <c r="RO38" s="391"/>
      <c r="RP38" s="391"/>
      <c r="RQ38" s="391"/>
      <c r="RR38" s="391"/>
      <c r="RS38" s="391"/>
      <c r="RT38" s="391"/>
      <c r="RU38" s="391"/>
      <c r="RV38" s="391"/>
      <c r="RW38" s="391"/>
      <c r="RX38" s="391"/>
      <c r="RY38" s="391"/>
      <c r="RZ38" s="391"/>
      <c r="SA38" s="391"/>
      <c r="SB38" s="391"/>
      <c r="SC38" s="391"/>
      <c r="SD38" s="391"/>
      <c r="SE38" s="391"/>
      <c r="SF38" s="391"/>
      <c r="SG38" s="391"/>
      <c r="SH38" s="391"/>
      <c r="SI38" s="391"/>
      <c r="SJ38" s="391"/>
      <c r="SK38" s="391"/>
      <c r="SL38" s="391"/>
      <c r="SM38" s="391"/>
      <c r="SN38" s="391"/>
      <c r="SO38" s="391"/>
      <c r="SP38" s="391"/>
      <c r="SQ38" s="391"/>
      <c r="SR38" s="391"/>
      <c r="SS38" s="391"/>
      <c r="ST38" s="391"/>
      <c r="SU38" s="391"/>
      <c r="SV38" s="391"/>
      <c r="SW38" s="391"/>
      <c r="SX38" s="391"/>
      <c r="SY38" s="391"/>
      <c r="SZ38" s="391"/>
      <c r="TA38" s="391"/>
      <c r="TB38" s="391"/>
      <c r="TC38" s="391"/>
      <c r="TD38" s="391"/>
      <c r="TE38" s="391"/>
      <c r="TF38" s="391"/>
      <c r="TG38" s="391"/>
      <c r="TH38" s="391"/>
      <c r="TI38" s="391"/>
      <c r="TJ38" s="391"/>
      <c r="TK38" s="391"/>
      <c r="TL38" s="391"/>
      <c r="TM38" s="391"/>
      <c r="TN38" s="391"/>
      <c r="TO38" s="391"/>
      <c r="TP38" s="391"/>
      <c r="TQ38" s="391"/>
      <c r="TR38" s="391"/>
      <c r="TS38" s="391"/>
      <c r="TT38" s="391"/>
      <c r="TU38" s="391"/>
      <c r="TV38" s="391"/>
      <c r="TW38" s="391"/>
      <c r="TX38" s="391"/>
      <c r="TY38" s="391"/>
      <c r="TZ38" s="391"/>
      <c r="UA38" s="391"/>
      <c r="UB38" s="391"/>
      <c r="UC38" s="391"/>
      <c r="UD38" s="391"/>
      <c r="UE38" s="391"/>
      <c r="UF38" s="391"/>
      <c r="UG38" s="391"/>
      <c r="UH38" s="391"/>
      <c r="UI38" s="391"/>
      <c r="UJ38" s="391"/>
      <c r="UK38" s="391"/>
      <c r="UL38" s="391"/>
      <c r="UM38" s="391"/>
      <c r="UN38" s="391"/>
      <c r="UO38" s="391"/>
      <c r="UP38" s="391"/>
      <c r="UQ38" s="391"/>
      <c r="UR38" s="391"/>
      <c r="US38" s="391"/>
      <c r="UT38" s="391"/>
      <c r="UU38" s="391"/>
      <c r="UV38" s="391"/>
      <c r="UW38" s="391"/>
      <c r="UX38" s="391"/>
      <c r="UY38" s="391"/>
      <c r="UZ38" s="391"/>
      <c r="VA38" s="391"/>
      <c r="VB38" s="391"/>
      <c r="VC38" s="391"/>
      <c r="VD38" s="391"/>
      <c r="VE38" s="391"/>
      <c r="VF38" s="391"/>
      <c r="VG38" s="391"/>
      <c r="VH38" s="391"/>
      <c r="VI38" s="391"/>
      <c r="VJ38" s="391"/>
      <c r="VK38" s="391"/>
      <c r="VL38" s="391"/>
      <c r="VM38" s="391"/>
      <c r="VN38" s="391"/>
      <c r="VO38" s="391"/>
      <c r="VP38" s="391"/>
      <c r="VQ38" s="391"/>
      <c r="VR38" s="391"/>
      <c r="VS38" s="391"/>
      <c r="VT38" s="391"/>
      <c r="VU38" s="391"/>
      <c r="VV38" s="391"/>
      <c r="VW38" s="391"/>
      <c r="VX38" s="391"/>
      <c r="VY38" s="391"/>
      <c r="VZ38" s="391"/>
      <c r="WA38" s="391"/>
      <c r="WB38" s="391"/>
      <c r="WC38" s="391"/>
      <c r="WD38" s="391"/>
      <c r="WE38" s="391"/>
      <c r="WF38" s="391"/>
      <c r="WG38" s="391"/>
      <c r="WH38" s="391"/>
      <c r="WI38" s="391"/>
      <c r="WJ38" s="391"/>
      <c r="WK38" s="391"/>
      <c r="WL38" s="391"/>
      <c r="WM38" s="391"/>
      <c r="WN38" s="391"/>
      <c r="WO38" s="391"/>
      <c r="WP38" s="391"/>
      <c r="WQ38" s="391"/>
      <c r="WR38" s="391"/>
      <c r="WS38" s="391"/>
      <c r="WT38" s="391"/>
      <c r="WU38" s="391"/>
      <c r="WV38" s="391"/>
      <c r="WW38" s="391"/>
      <c r="WX38" s="391"/>
      <c r="WY38" s="391"/>
      <c r="WZ38" s="391"/>
      <c r="XA38" s="391"/>
      <c r="XB38" s="391"/>
      <c r="XC38" s="391"/>
      <c r="XD38" s="391"/>
      <c r="XE38" s="391"/>
      <c r="XF38" s="391"/>
      <c r="XG38" s="391"/>
      <c r="XH38" s="391"/>
      <c r="XI38" s="391"/>
      <c r="XJ38" s="391"/>
      <c r="XK38" s="391"/>
      <c r="XL38" s="391"/>
      <c r="XM38" s="391"/>
      <c r="XN38" s="391"/>
      <c r="XO38" s="391"/>
      <c r="XP38" s="391"/>
      <c r="XQ38" s="391"/>
      <c r="XR38" s="391"/>
      <c r="XS38" s="391"/>
      <c r="XT38" s="391"/>
      <c r="XU38" s="391"/>
      <c r="XV38" s="391"/>
      <c r="XW38" s="391"/>
      <c r="XX38" s="391"/>
      <c r="XY38" s="391"/>
      <c r="XZ38" s="391"/>
      <c r="YA38" s="391"/>
      <c r="YB38" s="391"/>
      <c r="YC38" s="391"/>
      <c r="YD38" s="391"/>
      <c r="YE38" s="391"/>
      <c r="YF38" s="391"/>
      <c r="YG38" s="391"/>
      <c r="YH38" s="391"/>
      <c r="YI38" s="391"/>
      <c r="YJ38" s="391"/>
      <c r="YK38" s="391"/>
      <c r="YL38" s="391"/>
      <c r="YM38" s="391"/>
      <c r="YN38" s="391"/>
      <c r="YO38" s="391"/>
      <c r="YP38" s="391"/>
      <c r="YQ38" s="391"/>
      <c r="YR38" s="391"/>
      <c r="YS38" s="391"/>
      <c r="YT38" s="391"/>
      <c r="YU38" s="391"/>
      <c r="YV38" s="391"/>
      <c r="YW38" s="391"/>
      <c r="YX38" s="391"/>
      <c r="YY38" s="391"/>
      <c r="YZ38" s="391"/>
      <c r="ZA38" s="391"/>
      <c r="ZB38" s="391"/>
      <c r="ZC38" s="391"/>
      <c r="ZD38" s="391"/>
      <c r="ZE38" s="391"/>
      <c r="ZF38" s="391"/>
      <c r="ZG38" s="391"/>
      <c r="ZH38" s="391"/>
      <c r="ZI38" s="391"/>
      <c r="ZJ38" s="391"/>
      <c r="ZK38" s="391"/>
      <c r="ZL38" s="391"/>
      <c r="ZM38" s="391"/>
      <c r="ZN38" s="391"/>
      <c r="ZO38" s="391"/>
      <c r="ZP38" s="391"/>
      <c r="ZQ38" s="391"/>
      <c r="ZR38" s="391"/>
      <c r="ZS38" s="391"/>
      <c r="ZT38" s="391"/>
      <c r="ZU38" s="391"/>
      <c r="ZV38" s="391"/>
      <c r="ZW38" s="391"/>
      <c r="ZX38" s="391"/>
      <c r="ZY38" s="391"/>
      <c r="ZZ38" s="391"/>
      <c r="AAA38" s="391"/>
      <c r="AAB38" s="391"/>
      <c r="AAC38" s="391"/>
      <c r="AAD38" s="391"/>
      <c r="AAE38" s="391"/>
      <c r="AAF38" s="391"/>
      <c r="AAG38" s="391"/>
      <c r="AAH38" s="391"/>
      <c r="AAI38" s="391"/>
      <c r="AAJ38" s="391"/>
      <c r="AAK38" s="391"/>
      <c r="AAL38" s="391"/>
      <c r="AAM38" s="391"/>
      <c r="AAN38" s="391"/>
      <c r="AAO38" s="391"/>
      <c r="AAP38" s="391"/>
      <c r="AAQ38" s="391"/>
      <c r="AAR38" s="391"/>
      <c r="AAS38" s="391"/>
      <c r="AAT38" s="391"/>
      <c r="AAU38" s="391"/>
      <c r="AAV38" s="391"/>
      <c r="AAW38" s="391"/>
      <c r="AAX38" s="391"/>
      <c r="AAY38" s="391"/>
      <c r="AAZ38" s="391"/>
      <c r="ABA38" s="391"/>
      <c r="ABB38" s="391"/>
      <c r="ABC38" s="391"/>
      <c r="ABD38" s="391"/>
      <c r="ABE38" s="391"/>
      <c r="ABF38" s="391"/>
      <c r="ABG38" s="391"/>
      <c r="ABH38" s="391"/>
      <c r="ABI38" s="391"/>
      <c r="ABJ38" s="391"/>
      <c r="ABK38" s="391"/>
      <c r="ABL38" s="391"/>
      <c r="ABM38" s="391"/>
      <c r="ABN38" s="391"/>
      <c r="ABO38" s="391"/>
      <c r="ABP38" s="391"/>
      <c r="ABQ38" s="391"/>
      <c r="ABR38" s="391"/>
      <c r="ABS38" s="391"/>
      <c r="ABT38" s="391"/>
      <c r="ABU38" s="391"/>
      <c r="ABV38" s="391"/>
      <c r="ABW38" s="391"/>
      <c r="ABX38" s="391"/>
      <c r="ABY38" s="391"/>
      <c r="ABZ38" s="391"/>
      <c r="ACA38" s="391"/>
      <c r="ACB38" s="391"/>
      <c r="ACC38" s="391"/>
      <c r="ACD38" s="391"/>
      <c r="ACE38" s="391"/>
      <c r="ACF38" s="391"/>
      <c r="ACG38" s="391"/>
      <c r="ACH38" s="391"/>
      <c r="ACI38" s="391"/>
      <c r="ACJ38" s="391"/>
      <c r="ACK38" s="391"/>
      <c r="ACL38" s="391"/>
      <c r="ACM38" s="391"/>
      <c r="ACN38" s="391"/>
      <c r="ACO38" s="391"/>
      <c r="ACP38" s="391"/>
      <c r="ACQ38" s="391"/>
      <c r="ACR38" s="391"/>
      <c r="ACS38" s="391"/>
      <c r="ACT38" s="391"/>
      <c r="ACU38" s="391"/>
      <c r="ACV38" s="391"/>
      <c r="ACW38" s="391"/>
      <c r="ACX38" s="391"/>
      <c r="ACY38" s="391"/>
      <c r="ACZ38" s="391"/>
      <c r="ADA38" s="391"/>
      <c r="ADB38" s="391"/>
      <c r="ADC38" s="391"/>
      <c r="ADD38" s="391"/>
      <c r="ADE38" s="391"/>
      <c r="ADF38" s="391"/>
      <c r="ADG38" s="391"/>
      <c r="ADH38" s="391"/>
      <c r="ADI38" s="391"/>
      <c r="ADJ38" s="391"/>
      <c r="ADK38" s="391"/>
      <c r="ADL38" s="391"/>
      <c r="ADM38" s="391"/>
      <c r="ADN38" s="391"/>
      <c r="ADO38" s="391"/>
      <c r="ADP38" s="391"/>
      <c r="ADQ38" s="391"/>
      <c r="ADR38" s="391"/>
      <c r="ADS38" s="391"/>
      <c r="ADT38" s="391"/>
      <c r="ADU38" s="391"/>
      <c r="ADV38" s="391"/>
      <c r="ADW38" s="391"/>
      <c r="ADX38" s="391"/>
      <c r="ADY38" s="391"/>
      <c r="ADZ38" s="391"/>
      <c r="AEA38" s="391"/>
      <c r="AEB38" s="391"/>
      <c r="AEC38" s="391"/>
      <c r="AED38" s="391"/>
      <c r="AEE38" s="391"/>
      <c r="AEF38" s="391"/>
      <c r="AEG38" s="391"/>
      <c r="AEH38" s="391"/>
      <c r="AEI38" s="391"/>
      <c r="AEJ38" s="391"/>
      <c r="AEK38" s="391"/>
      <c r="AEL38" s="391"/>
      <c r="AEM38" s="391"/>
      <c r="AEN38" s="391"/>
      <c r="AEO38" s="391"/>
      <c r="AEP38" s="391"/>
      <c r="AEQ38" s="391"/>
      <c r="AER38" s="391"/>
      <c r="AES38" s="391"/>
      <c r="AET38" s="391"/>
      <c r="AEU38" s="391"/>
      <c r="AEV38" s="391"/>
      <c r="AEW38" s="391"/>
      <c r="AEX38" s="391"/>
      <c r="AEY38" s="391"/>
      <c r="AEZ38" s="391"/>
      <c r="AFA38" s="391"/>
      <c r="AFB38" s="391"/>
      <c r="AFC38" s="391"/>
      <c r="AFD38" s="391"/>
      <c r="AFE38" s="391"/>
      <c r="AFF38" s="391"/>
      <c r="AFG38" s="391"/>
      <c r="AFH38" s="391"/>
      <c r="AFI38" s="391"/>
      <c r="AFJ38" s="391"/>
      <c r="AFK38" s="391"/>
      <c r="AFL38" s="391"/>
      <c r="AFM38" s="391"/>
      <c r="AFN38" s="391"/>
      <c r="AFO38" s="391"/>
      <c r="AFP38" s="391"/>
      <c r="AFQ38" s="391"/>
      <c r="AFR38" s="391"/>
      <c r="AFS38" s="391"/>
      <c r="AFT38" s="391"/>
      <c r="AFU38" s="391"/>
      <c r="AFV38" s="391"/>
      <c r="AFW38" s="391"/>
      <c r="AFX38" s="391"/>
      <c r="AFY38" s="391"/>
      <c r="AFZ38" s="391"/>
      <c r="AGA38" s="391"/>
      <c r="AGB38" s="391"/>
      <c r="AGC38" s="391"/>
      <c r="AGD38" s="391"/>
      <c r="AGE38" s="391"/>
      <c r="AGF38" s="391"/>
      <c r="AGG38" s="391"/>
      <c r="AGH38" s="391"/>
      <c r="AGI38" s="391"/>
      <c r="AGJ38" s="391"/>
      <c r="AGK38" s="391"/>
      <c r="AGL38" s="391"/>
      <c r="AGM38" s="391"/>
      <c r="AGN38" s="391"/>
      <c r="AGO38" s="391"/>
      <c r="AGP38" s="391"/>
      <c r="AGQ38" s="391"/>
      <c r="AGR38" s="391"/>
      <c r="AGS38" s="391"/>
      <c r="AGT38" s="391"/>
      <c r="AGU38" s="391"/>
      <c r="AGV38" s="391"/>
      <c r="AGW38" s="391"/>
      <c r="AGX38" s="391"/>
      <c r="AGY38" s="391"/>
      <c r="AGZ38" s="391"/>
      <c r="AHA38" s="391"/>
      <c r="AHB38" s="391"/>
      <c r="AHC38" s="391"/>
      <c r="AHD38" s="391"/>
      <c r="AHE38" s="391"/>
      <c r="AHF38" s="391"/>
      <c r="AHG38" s="391"/>
      <c r="AHH38" s="391"/>
      <c r="AHI38" s="391"/>
      <c r="AHJ38" s="391"/>
      <c r="AHK38" s="391"/>
      <c r="AHL38" s="391"/>
      <c r="AHM38" s="391"/>
      <c r="AHN38" s="391"/>
      <c r="AHO38" s="391"/>
      <c r="AHP38" s="391"/>
      <c r="AHQ38" s="391"/>
      <c r="AHR38" s="391"/>
      <c r="AHS38" s="391"/>
      <c r="AHT38" s="391"/>
      <c r="AHU38" s="391"/>
      <c r="AHV38" s="391"/>
      <c r="AHW38" s="391"/>
      <c r="AHX38" s="391"/>
      <c r="AHY38" s="391"/>
      <c r="AHZ38" s="391"/>
      <c r="AIA38" s="391"/>
      <c r="AIB38" s="391"/>
      <c r="AIC38" s="391"/>
    </row>
    <row r="39" spans="1:913" s="399" customFormat="1" ht="35.25" customHeight="1" x14ac:dyDescent="0.2">
      <c r="A39" s="383"/>
      <c r="F39" s="397"/>
      <c r="G39" s="391"/>
      <c r="H39" s="391"/>
      <c r="I39" s="391"/>
      <c r="J39" s="391"/>
      <c r="K39" s="391"/>
      <c r="L39" s="391"/>
      <c r="M39" s="391"/>
      <c r="N39" s="391"/>
      <c r="O39" s="391"/>
      <c r="P39" s="391"/>
      <c r="Q39" s="391"/>
      <c r="R39" s="391"/>
      <c r="S39" s="391"/>
      <c r="T39" s="391"/>
      <c r="U39" s="39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391"/>
      <c r="CO39" s="391"/>
      <c r="CP39" s="391"/>
      <c r="CQ39" s="391"/>
      <c r="CR39" s="391"/>
      <c r="CS39" s="391"/>
      <c r="CT39" s="391"/>
      <c r="CU39" s="391"/>
      <c r="CV39" s="391"/>
      <c r="CW39" s="391"/>
      <c r="CX39" s="391"/>
      <c r="CY39" s="391"/>
      <c r="CZ39" s="391"/>
      <c r="DA39" s="391"/>
      <c r="DB39" s="391"/>
      <c r="DC39" s="391"/>
      <c r="DD39" s="391"/>
      <c r="DE39" s="391"/>
      <c r="DF39" s="391"/>
      <c r="DG39" s="391"/>
      <c r="DH39" s="391"/>
      <c r="DI39" s="391"/>
      <c r="DJ39" s="391"/>
      <c r="DK39" s="391"/>
      <c r="DL39" s="391"/>
      <c r="DM39" s="391"/>
      <c r="DN39" s="391"/>
      <c r="DO39" s="391"/>
      <c r="DP39" s="391"/>
      <c r="DQ39" s="391"/>
      <c r="DR39" s="391"/>
      <c r="DS39" s="391"/>
      <c r="DT39" s="391"/>
      <c r="DU39" s="391"/>
      <c r="DV39" s="391"/>
      <c r="DW39" s="391"/>
      <c r="DX39" s="391"/>
      <c r="DY39" s="391"/>
      <c r="DZ39" s="391"/>
      <c r="EA39" s="391"/>
      <c r="EB39" s="391"/>
      <c r="EC39" s="391"/>
      <c r="ED39" s="391"/>
      <c r="EE39" s="391"/>
      <c r="EF39" s="391"/>
      <c r="EG39" s="391"/>
      <c r="EH39" s="391"/>
      <c r="EI39" s="391"/>
      <c r="EJ39" s="391"/>
      <c r="EK39" s="391"/>
      <c r="EL39" s="391"/>
      <c r="EM39" s="391"/>
      <c r="EN39" s="391"/>
      <c r="EO39" s="391"/>
      <c r="EP39" s="391"/>
      <c r="EQ39" s="391"/>
      <c r="ER39" s="391"/>
      <c r="ES39" s="391"/>
      <c r="ET39" s="391"/>
      <c r="EU39" s="391"/>
      <c r="EV39" s="391"/>
      <c r="EW39" s="391"/>
      <c r="EX39" s="391"/>
      <c r="EY39" s="391"/>
      <c r="EZ39" s="391"/>
      <c r="FA39" s="391"/>
      <c r="FB39" s="391"/>
      <c r="FC39" s="391"/>
      <c r="FD39" s="391"/>
      <c r="FE39" s="391"/>
      <c r="FF39" s="391"/>
      <c r="FG39" s="391"/>
      <c r="FH39" s="391"/>
      <c r="FI39" s="391"/>
      <c r="FJ39" s="391"/>
      <c r="FK39" s="391"/>
      <c r="FL39" s="391"/>
      <c r="FM39" s="391"/>
      <c r="FN39" s="391"/>
      <c r="FO39" s="391"/>
      <c r="FP39" s="391"/>
      <c r="FQ39" s="391"/>
      <c r="FR39" s="391"/>
      <c r="FS39" s="391"/>
      <c r="FT39" s="391"/>
      <c r="FU39" s="391"/>
      <c r="FV39" s="391"/>
      <c r="FW39" s="391"/>
      <c r="FX39" s="391"/>
      <c r="FY39" s="391"/>
      <c r="FZ39" s="391"/>
      <c r="GA39" s="391"/>
      <c r="GB39" s="391"/>
      <c r="GC39" s="391"/>
      <c r="GD39" s="391"/>
      <c r="GE39" s="391"/>
      <c r="GF39" s="391"/>
      <c r="GG39" s="391"/>
      <c r="GH39" s="391"/>
      <c r="GI39" s="391"/>
      <c r="GJ39" s="391"/>
      <c r="GK39" s="391"/>
      <c r="GL39" s="391"/>
      <c r="GM39" s="391"/>
      <c r="GN39" s="391"/>
      <c r="GO39" s="391"/>
      <c r="GP39" s="391"/>
      <c r="GQ39" s="391"/>
      <c r="GR39" s="391"/>
      <c r="GS39" s="391"/>
      <c r="GT39" s="391"/>
      <c r="GU39" s="391"/>
      <c r="GV39" s="391"/>
      <c r="GW39" s="391"/>
      <c r="GX39" s="391"/>
      <c r="GY39" s="391"/>
      <c r="GZ39" s="391"/>
      <c r="HA39" s="391"/>
      <c r="HB39" s="391"/>
      <c r="HC39" s="391"/>
      <c r="HD39" s="391"/>
      <c r="HE39" s="391"/>
      <c r="HF39" s="391"/>
      <c r="HG39" s="391"/>
      <c r="HH39" s="391"/>
      <c r="HI39" s="391"/>
      <c r="HJ39" s="391"/>
      <c r="HK39" s="391"/>
      <c r="HL39" s="391"/>
      <c r="HM39" s="391"/>
      <c r="HN39" s="391"/>
      <c r="HO39" s="391"/>
      <c r="HP39" s="391"/>
      <c r="HQ39" s="391"/>
      <c r="HR39" s="391"/>
      <c r="HS39" s="391"/>
      <c r="HT39" s="391"/>
      <c r="HU39" s="391"/>
      <c r="HV39" s="391"/>
      <c r="HW39" s="391"/>
      <c r="HX39" s="391"/>
      <c r="HY39" s="391"/>
      <c r="HZ39" s="391"/>
      <c r="IA39" s="391"/>
      <c r="IB39" s="391"/>
      <c r="IC39" s="391"/>
      <c r="ID39" s="391"/>
      <c r="IE39" s="391"/>
      <c r="IF39" s="391"/>
      <c r="IG39" s="391"/>
      <c r="IH39" s="391"/>
      <c r="II39" s="391"/>
      <c r="IJ39" s="391"/>
      <c r="IK39" s="391"/>
      <c r="IL39" s="391"/>
      <c r="IM39" s="391"/>
      <c r="IN39" s="391"/>
      <c r="IO39" s="391"/>
      <c r="IP39" s="391"/>
      <c r="IQ39" s="391"/>
      <c r="IR39" s="391"/>
      <c r="IS39" s="391"/>
      <c r="IT39" s="391"/>
      <c r="IU39" s="391"/>
      <c r="IV39" s="391"/>
      <c r="IW39" s="391"/>
      <c r="IX39" s="391"/>
      <c r="IY39" s="391"/>
      <c r="IZ39" s="391"/>
      <c r="JA39" s="391"/>
      <c r="JB39" s="391"/>
      <c r="JC39" s="391"/>
      <c r="JD39" s="391"/>
      <c r="JE39" s="391"/>
      <c r="JF39" s="391"/>
      <c r="JG39" s="391"/>
      <c r="JH39" s="391"/>
      <c r="JI39" s="391"/>
      <c r="JJ39" s="391"/>
      <c r="JK39" s="391"/>
      <c r="JL39" s="391"/>
      <c r="JM39" s="391"/>
      <c r="JN39" s="391"/>
      <c r="JO39" s="391"/>
      <c r="JP39" s="391"/>
      <c r="JQ39" s="391"/>
      <c r="JR39" s="391"/>
      <c r="JS39" s="391"/>
      <c r="JT39" s="391"/>
      <c r="JU39" s="391"/>
      <c r="JV39" s="391"/>
      <c r="JW39" s="391"/>
      <c r="JX39" s="391"/>
      <c r="JY39" s="391"/>
      <c r="JZ39" s="391"/>
      <c r="KA39" s="391"/>
      <c r="KB39" s="391"/>
      <c r="KC39" s="391"/>
      <c r="KD39" s="391"/>
      <c r="KE39" s="391"/>
      <c r="KF39" s="391"/>
      <c r="KG39" s="391"/>
      <c r="KH39" s="391"/>
      <c r="KI39" s="391"/>
      <c r="KJ39" s="391"/>
      <c r="KK39" s="391"/>
      <c r="KL39" s="391"/>
      <c r="KM39" s="391"/>
      <c r="KN39" s="391"/>
      <c r="KO39" s="391"/>
      <c r="KP39" s="391"/>
      <c r="KQ39" s="391"/>
      <c r="KR39" s="391"/>
      <c r="KS39" s="391"/>
      <c r="KT39" s="391"/>
      <c r="KU39" s="391"/>
      <c r="KV39" s="391"/>
      <c r="KW39" s="391"/>
      <c r="KX39" s="391"/>
      <c r="KY39" s="391"/>
      <c r="KZ39" s="391"/>
      <c r="LA39" s="391"/>
      <c r="LB39" s="391"/>
      <c r="LC39" s="391"/>
      <c r="LD39" s="391"/>
      <c r="LE39" s="391"/>
      <c r="LF39" s="391"/>
      <c r="LG39" s="391"/>
      <c r="LH39" s="391"/>
      <c r="LI39" s="391"/>
      <c r="LJ39" s="391"/>
      <c r="LK39" s="391"/>
      <c r="LL39" s="391"/>
      <c r="LM39" s="391"/>
      <c r="LN39" s="391"/>
      <c r="LO39" s="391"/>
      <c r="LP39" s="391"/>
      <c r="LQ39" s="391"/>
      <c r="LR39" s="391"/>
      <c r="LS39" s="391"/>
      <c r="LT39" s="391"/>
      <c r="LU39" s="391"/>
      <c r="LV39" s="391"/>
      <c r="LW39" s="391"/>
      <c r="LX39" s="391"/>
      <c r="LY39" s="391"/>
      <c r="LZ39" s="391"/>
      <c r="MA39" s="391"/>
      <c r="MB39" s="391"/>
      <c r="MC39" s="391"/>
      <c r="MD39" s="391"/>
      <c r="ME39" s="391"/>
      <c r="MF39" s="391"/>
      <c r="MG39" s="391"/>
      <c r="MH39" s="391"/>
      <c r="MI39" s="391"/>
      <c r="MJ39" s="391"/>
      <c r="MK39" s="391"/>
      <c r="ML39" s="391"/>
      <c r="MM39" s="391"/>
      <c r="MN39" s="391"/>
      <c r="MO39" s="391"/>
      <c r="MP39" s="391"/>
      <c r="MQ39" s="391"/>
      <c r="MR39" s="391"/>
      <c r="MS39" s="391"/>
      <c r="MT39" s="391"/>
      <c r="MU39" s="391"/>
      <c r="MV39" s="391"/>
      <c r="MW39" s="391"/>
      <c r="MX39" s="391"/>
      <c r="MY39" s="391"/>
      <c r="MZ39" s="391"/>
      <c r="NA39" s="391"/>
      <c r="NB39" s="391"/>
      <c r="NC39" s="391"/>
      <c r="ND39" s="391"/>
      <c r="NE39" s="391"/>
      <c r="NF39" s="391"/>
      <c r="NG39" s="391"/>
      <c r="NH39" s="391"/>
      <c r="NI39" s="391"/>
      <c r="NJ39" s="391"/>
      <c r="NK39" s="391"/>
      <c r="NL39" s="391"/>
      <c r="NM39" s="391"/>
      <c r="NN39" s="391"/>
      <c r="NO39" s="391"/>
      <c r="NP39" s="391"/>
      <c r="NQ39" s="391"/>
      <c r="NR39" s="391"/>
      <c r="NS39" s="391"/>
      <c r="NT39" s="391"/>
      <c r="NU39" s="391"/>
      <c r="NV39" s="391"/>
      <c r="NW39" s="391"/>
      <c r="NX39" s="391"/>
      <c r="NY39" s="391"/>
      <c r="NZ39" s="391"/>
      <c r="OA39" s="391"/>
      <c r="OB39" s="391"/>
      <c r="OC39" s="391"/>
      <c r="OD39" s="391"/>
      <c r="OE39" s="391"/>
      <c r="OF39" s="391"/>
      <c r="OG39" s="391"/>
      <c r="OH39" s="391"/>
      <c r="OI39" s="391"/>
      <c r="OJ39" s="391"/>
      <c r="OK39" s="391"/>
      <c r="OL39" s="391"/>
      <c r="OM39" s="391"/>
      <c r="ON39" s="391"/>
      <c r="OO39" s="391"/>
      <c r="OP39" s="391"/>
      <c r="OQ39" s="391"/>
      <c r="OR39" s="391"/>
      <c r="OS39" s="391"/>
      <c r="OT39" s="391"/>
      <c r="OU39" s="391"/>
      <c r="OV39" s="391"/>
      <c r="OW39" s="391"/>
      <c r="OX39" s="391"/>
      <c r="OY39" s="391"/>
      <c r="OZ39" s="391"/>
      <c r="PA39" s="391"/>
      <c r="PB39" s="391"/>
      <c r="PC39" s="391"/>
      <c r="PD39" s="391"/>
      <c r="PE39" s="391"/>
      <c r="PF39" s="391"/>
      <c r="PG39" s="391"/>
      <c r="PH39" s="391"/>
      <c r="PI39" s="391"/>
      <c r="PJ39" s="391"/>
      <c r="PK39" s="391"/>
      <c r="PL39" s="391"/>
      <c r="PM39" s="391"/>
      <c r="PN39" s="391"/>
      <c r="PO39" s="391"/>
      <c r="PP39" s="391"/>
      <c r="PQ39" s="391"/>
      <c r="PR39" s="391"/>
      <c r="PS39" s="391"/>
      <c r="PT39" s="391"/>
      <c r="PU39" s="391"/>
      <c r="PV39" s="391"/>
      <c r="PW39" s="391"/>
      <c r="PX39" s="391"/>
      <c r="PY39" s="391"/>
      <c r="PZ39" s="391"/>
      <c r="QA39" s="391"/>
      <c r="QB39" s="391"/>
      <c r="QC39" s="391"/>
      <c r="QD39" s="391"/>
      <c r="QE39" s="391"/>
      <c r="QF39" s="391"/>
      <c r="QG39" s="391"/>
      <c r="QH39" s="391"/>
      <c r="QI39" s="391"/>
      <c r="QJ39" s="391"/>
      <c r="QK39" s="391"/>
      <c r="QL39" s="391"/>
      <c r="QM39" s="391"/>
      <c r="QN39" s="391"/>
      <c r="QO39" s="391"/>
      <c r="QP39" s="391"/>
      <c r="QQ39" s="391"/>
      <c r="QR39" s="391"/>
      <c r="QS39" s="391"/>
      <c r="QT39" s="391"/>
      <c r="QU39" s="391"/>
      <c r="QV39" s="391"/>
      <c r="QW39" s="391"/>
      <c r="QX39" s="391"/>
      <c r="QY39" s="391"/>
      <c r="QZ39" s="391"/>
      <c r="RA39" s="391"/>
      <c r="RB39" s="391"/>
      <c r="RC39" s="391"/>
      <c r="RD39" s="391"/>
      <c r="RE39" s="391"/>
      <c r="RF39" s="391"/>
      <c r="RG39" s="391"/>
      <c r="RH39" s="391"/>
      <c r="RI39" s="391"/>
      <c r="RJ39" s="391"/>
      <c r="RK39" s="391"/>
      <c r="RL39" s="391"/>
      <c r="RM39" s="391"/>
      <c r="RN39" s="391"/>
      <c r="RO39" s="391"/>
      <c r="RP39" s="391"/>
      <c r="RQ39" s="391"/>
      <c r="RR39" s="391"/>
      <c r="RS39" s="391"/>
      <c r="RT39" s="391"/>
      <c r="RU39" s="391"/>
      <c r="RV39" s="391"/>
      <c r="RW39" s="391"/>
      <c r="RX39" s="391"/>
      <c r="RY39" s="391"/>
      <c r="RZ39" s="391"/>
      <c r="SA39" s="391"/>
      <c r="SB39" s="391"/>
      <c r="SC39" s="391"/>
      <c r="SD39" s="391"/>
      <c r="SE39" s="391"/>
      <c r="SF39" s="391"/>
      <c r="SG39" s="391"/>
      <c r="SH39" s="391"/>
      <c r="SI39" s="391"/>
      <c r="SJ39" s="391"/>
      <c r="SK39" s="391"/>
      <c r="SL39" s="391"/>
      <c r="SM39" s="391"/>
      <c r="SN39" s="391"/>
      <c r="SO39" s="391"/>
      <c r="SP39" s="391"/>
      <c r="SQ39" s="391"/>
      <c r="SR39" s="391"/>
      <c r="SS39" s="391"/>
      <c r="ST39" s="391"/>
      <c r="SU39" s="391"/>
      <c r="SV39" s="391"/>
      <c r="SW39" s="391"/>
      <c r="SX39" s="391"/>
      <c r="SY39" s="391"/>
      <c r="SZ39" s="391"/>
      <c r="TA39" s="391"/>
      <c r="TB39" s="391"/>
      <c r="TC39" s="391"/>
      <c r="TD39" s="391"/>
      <c r="TE39" s="391"/>
      <c r="TF39" s="391"/>
      <c r="TG39" s="391"/>
      <c r="TH39" s="391"/>
      <c r="TI39" s="391"/>
      <c r="TJ39" s="391"/>
      <c r="TK39" s="391"/>
      <c r="TL39" s="391"/>
      <c r="TM39" s="391"/>
      <c r="TN39" s="391"/>
      <c r="TO39" s="391"/>
      <c r="TP39" s="391"/>
      <c r="TQ39" s="391"/>
      <c r="TR39" s="391"/>
      <c r="TS39" s="391"/>
      <c r="TT39" s="391"/>
      <c r="TU39" s="391"/>
      <c r="TV39" s="391"/>
      <c r="TW39" s="391"/>
      <c r="TX39" s="391"/>
      <c r="TY39" s="391"/>
      <c r="TZ39" s="391"/>
      <c r="UA39" s="391"/>
      <c r="UB39" s="391"/>
      <c r="UC39" s="391"/>
      <c r="UD39" s="391"/>
      <c r="UE39" s="391"/>
      <c r="UF39" s="391"/>
      <c r="UG39" s="391"/>
      <c r="UH39" s="391"/>
      <c r="UI39" s="391"/>
      <c r="UJ39" s="391"/>
      <c r="UK39" s="391"/>
      <c r="UL39" s="391"/>
      <c r="UM39" s="391"/>
      <c r="UN39" s="391"/>
      <c r="UO39" s="391"/>
      <c r="UP39" s="391"/>
      <c r="UQ39" s="391"/>
      <c r="UR39" s="391"/>
      <c r="US39" s="391"/>
      <c r="UT39" s="391"/>
      <c r="UU39" s="391"/>
      <c r="UV39" s="391"/>
      <c r="UW39" s="391"/>
      <c r="UX39" s="391"/>
      <c r="UY39" s="391"/>
      <c r="UZ39" s="391"/>
      <c r="VA39" s="391"/>
      <c r="VB39" s="391"/>
      <c r="VC39" s="391"/>
      <c r="VD39" s="391"/>
      <c r="VE39" s="391"/>
      <c r="VF39" s="391"/>
      <c r="VG39" s="391"/>
      <c r="VH39" s="391"/>
      <c r="VI39" s="391"/>
      <c r="VJ39" s="391"/>
      <c r="VK39" s="391"/>
      <c r="VL39" s="391"/>
      <c r="VM39" s="391"/>
      <c r="VN39" s="391"/>
      <c r="VO39" s="391"/>
      <c r="VP39" s="391"/>
      <c r="VQ39" s="391"/>
      <c r="VR39" s="391"/>
      <c r="VS39" s="391"/>
      <c r="VT39" s="391"/>
      <c r="VU39" s="391"/>
      <c r="VV39" s="391"/>
      <c r="VW39" s="391"/>
      <c r="VX39" s="391"/>
      <c r="VY39" s="391"/>
      <c r="VZ39" s="391"/>
      <c r="WA39" s="391"/>
      <c r="WB39" s="391"/>
      <c r="WC39" s="391"/>
      <c r="WD39" s="391"/>
      <c r="WE39" s="391"/>
      <c r="WF39" s="391"/>
      <c r="WG39" s="391"/>
      <c r="WH39" s="391"/>
      <c r="WI39" s="391"/>
      <c r="WJ39" s="391"/>
      <c r="WK39" s="391"/>
      <c r="WL39" s="391"/>
      <c r="WM39" s="391"/>
      <c r="WN39" s="391"/>
      <c r="WO39" s="391"/>
      <c r="WP39" s="391"/>
      <c r="WQ39" s="391"/>
      <c r="WR39" s="391"/>
      <c r="WS39" s="391"/>
      <c r="WT39" s="391"/>
      <c r="WU39" s="391"/>
      <c r="WV39" s="391"/>
      <c r="WW39" s="391"/>
      <c r="WX39" s="391"/>
      <c r="WY39" s="391"/>
      <c r="WZ39" s="391"/>
      <c r="XA39" s="391"/>
      <c r="XB39" s="391"/>
      <c r="XC39" s="391"/>
      <c r="XD39" s="391"/>
      <c r="XE39" s="391"/>
      <c r="XF39" s="391"/>
      <c r="XG39" s="391"/>
      <c r="XH39" s="391"/>
      <c r="XI39" s="391"/>
      <c r="XJ39" s="391"/>
      <c r="XK39" s="391"/>
      <c r="XL39" s="391"/>
      <c r="XM39" s="391"/>
      <c r="XN39" s="391"/>
      <c r="XO39" s="391"/>
      <c r="XP39" s="391"/>
      <c r="XQ39" s="391"/>
      <c r="XR39" s="391"/>
      <c r="XS39" s="391"/>
      <c r="XT39" s="391"/>
      <c r="XU39" s="391"/>
      <c r="XV39" s="391"/>
      <c r="XW39" s="391"/>
      <c r="XX39" s="391"/>
      <c r="XY39" s="391"/>
      <c r="XZ39" s="391"/>
      <c r="YA39" s="391"/>
      <c r="YB39" s="391"/>
      <c r="YC39" s="391"/>
      <c r="YD39" s="391"/>
      <c r="YE39" s="391"/>
      <c r="YF39" s="391"/>
      <c r="YG39" s="391"/>
      <c r="YH39" s="391"/>
      <c r="YI39" s="391"/>
      <c r="YJ39" s="391"/>
      <c r="YK39" s="391"/>
      <c r="YL39" s="391"/>
      <c r="YM39" s="391"/>
      <c r="YN39" s="391"/>
      <c r="YO39" s="391"/>
      <c r="YP39" s="391"/>
      <c r="YQ39" s="391"/>
      <c r="YR39" s="391"/>
      <c r="YS39" s="391"/>
      <c r="YT39" s="391"/>
      <c r="YU39" s="391"/>
      <c r="YV39" s="391"/>
      <c r="YW39" s="391"/>
      <c r="YX39" s="391"/>
      <c r="YY39" s="391"/>
      <c r="YZ39" s="391"/>
      <c r="ZA39" s="391"/>
      <c r="ZB39" s="391"/>
      <c r="ZC39" s="391"/>
      <c r="ZD39" s="391"/>
      <c r="ZE39" s="391"/>
      <c r="ZF39" s="391"/>
      <c r="ZG39" s="391"/>
      <c r="ZH39" s="391"/>
      <c r="ZI39" s="391"/>
      <c r="ZJ39" s="391"/>
      <c r="ZK39" s="391"/>
      <c r="ZL39" s="391"/>
      <c r="ZM39" s="391"/>
      <c r="ZN39" s="391"/>
      <c r="ZO39" s="391"/>
      <c r="ZP39" s="391"/>
      <c r="ZQ39" s="391"/>
      <c r="ZR39" s="391"/>
      <c r="ZS39" s="391"/>
      <c r="ZT39" s="391"/>
      <c r="ZU39" s="391"/>
      <c r="ZV39" s="391"/>
      <c r="ZW39" s="391"/>
      <c r="ZX39" s="391"/>
      <c r="ZY39" s="391"/>
      <c r="ZZ39" s="391"/>
      <c r="AAA39" s="391"/>
      <c r="AAB39" s="391"/>
      <c r="AAC39" s="391"/>
      <c r="AAD39" s="391"/>
      <c r="AAE39" s="391"/>
      <c r="AAF39" s="391"/>
      <c r="AAG39" s="391"/>
      <c r="AAH39" s="391"/>
      <c r="AAI39" s="391"/>
      <c r="AAJ39" s="391"/>
      <c r="AAK39" s="391"/>
      <c r="AAL39" s="391"/>
      <c r="AAM39" s="391"/>
      <c r="AAN39" s="391"/>
      <c r="AAO39" s="391"/>
      <c r="AAP39" s="391"/>
      <c r="AAQ39" s="391"/>
      <c r="AAR39" s="391"/>
      <c r="AAS39" s="391"/>
      <c r="AAT39" s="391"/>
      <c r="AAU39" s="391"/>
      <c r="AAV39" s="391"/>
      <c r="AAW39" s="391"/>
      <c r="AAX39" s="391"/>
      <c r="AAY39" s="391"/>
      <c r="AAZ39" s="391"/>
      <c r="ABA39" s="391"/>
      <c r="ABB39" s="391"/>
      <c r="ABC39" s="391"/>
      <c r="ABD39" s="391"/>
      <c r="ABE39" s="391"/>
      <c r="ABF39" s="391"/>
      <c r="ABG39" s="391"/>
      <c r="ABH39" s="391"/>
      <c r="ABI39" s="391"/>
      <c r="ABJ39" s="391"/>
      <c r="ABK39" s="391"/>
      <c r="ABL39" s="391"/>
      <c r="ABM39" s="391"/>
      <c r="ABN39" s="391"/>
      <c r="ABO39" s="391"/>
      <c r="ABP39" s="391"/>
      <c r="ABQ39" s="391"/>
      <c r="ABR39" s="391"/>
      <c r="ABS39" s="391"/>
      <c r="ABT39" s="391"/>
      <c r="ABU39" s="391"/>
      <c r="ABV39" s="391"/>
      <c r="ABW39" s="391"/>
      <c r="ABX39" s="391"/>
      <c r="ABY39" s="391"/>
      <c r="ABZ39" s="391"/>
      <c r="ACA39" s="391"/>
      <c r="ACB39" s="391"/>
      <c r="ACC39" s="391"/>
      <c r="ACD39" s="391"/>
      <c r="ACE39" s="391"/>
      <c r="ACF39" s="391"/>
      <c r="ACG39" s="391"/>
      <c r="ACH39" s="391"/>
      <c r="ACI39" s="391"/>
      <c r="ACJ39" s="391"/>
      <c r="ACK39" s="391"/>
      <c r="ACL39" s="391"/>
      <c r="ACM39" s="391"/>
      <c r="ACN39" s="391"/>
      <c r="ACO39" s="391"/>
      <c r="ACP39" s="391"/>
      <c r="ACQ39" s="391"/>
      <c r="ACR39" s="391"/>
      <c r="ACS39" s="391"/>
      <c r="ACT39" s="391"/>
      <c r="ACU39" s="391"/>
      <c r="ACV39" s="391"/>
      <c r="ACW39" s="391"/>
      <c r="ACX39" s="391"/>
      <c r="ACY39" s="391"/>
      <c r="ACZ39" s="391"/>
      <c r="ADA39" s="391"/>
      <c r="ADB39" s="391"/>
      <c r="ADC39" s="391"/>
      <c r="ADD39" s="391"/>
      <c r="ADE39" s="391"/>
      <c r="ADF39" s="391"/>
      <c r="ADG39" s="391"/>
      <c r="ADH39" s="391"/>
      <c r="ADI39" s="391"/>
      <c r="ADJ39" s="391"/>
      <c r="ADK39" s="391"/>
      <c r="ADL39" s="391"/>
      <c r="ADM39" s="391"/>
      <c r="ADN39" s="391"/>
      <c r="ADO39" s="391"/>
      <c r="ADP39" s="391"/>
      <c r="ADQ39" s="391"/>
      <c r="ADR39" s="391"/>
      <c r="ADS39" s="391"/>
      <c r="ADT39" s="391"/>
      <c r="ADU39" s="391"/>
      <c r="ADV39" s="391"/>
      <c r="ADW39" s="391"/>
      <c r="ADX39" s="391"/>
      <c r="ADY39" s="391"/>
      <c r="ADZ39" s="391"/>
      <c r="AEA39" s="391"/>
      <c r="AEB39" s="391"/>
      <c r="AEC39" s="391"/>
      <c r="AED39" s="391"/>
      <c r="AEE39" s="391"/>
      <c r="AEF39" s="391"/>
      <c r="AEG39" s="391"/>
      <c r="AEH39" s="391"/>
      <c r="AEI39" s="391"/>
      <c r="AEJ39" s="391"/>
      <c r="AEK39" s="391"/>
      <c r="AEL39" s="391"/>
      <c r="AEM39" s="391"/>
      <c r="AEN39" s="391"/>
      <c r="AEO39" s="391"/>
      <c r="AEP39" s="391"/>
      <c r="AEQ39" s="391"/>
      <c r="AER39" s="391"/>
      <c r="AES39" s="391"/>
      <c r="AET39" s="391"/>
      <c r="AEU39" s="391"/>
      <c r="AEV39" s="391"/>
      <c r="AEW39" s="391"/>
      <c r="AEX39" s="391"/>
      <c r="AEY39" s="391"/>
      <c r="AEZ39" s="391"/>
      <c r="AFA39" s="391"/>
      <c r="AFB39" s="391"/>
      <c r="AFC39" s="391"/>
      <c r="AFD39" s="391"/>
      <c r="AFE39" s="391"/>
      <c r="AFF39" s="391"/>
      <c r="AFG39" s="391"/>
      <c r="AFH39" s="391"/>
      <c r="AFI39" s="391"/>
      <c r="AFJ39" s="391"/>
      <c r="AFK39" s="391"/>
      <c r="AFL39" s="391"/>
      <c r="AFM39" s="391"/>
      <c r="AFN39" s="391"/>
      <c r="AFO39" s="391"/>
      <c r="AFP39" s="391"/>
      <c r="AFQ39" s="391"/>
      <c r="AFR39" s="391"/>
      <c r="AFS39" s="391"/>
      <c r="AFT39" s="391"/>
      <c r="AFU39" s="391"/>
      <c r="AFV39" s="391"/>
      <c r="AFW39" s="391"/>
      <c r="AFX39" s="391"/>
      <c r="AFY39" s="391"/>
      <c r="AFZ39" s="391"/>
      <c r="AGA39" s="391"/>
      <c r="AGB39" s="391"/>
      <c r="AGC39" s="391"/>
      <c r="AGD39" s="391"/>
      <c r="AGE39" s="391"/>
      <c r="AGF39" s="391"/>
      <c r="AGG39" s="391"/>
      <c r="AGH39" s="391"/>
      <c r="AGI39" s="391"/>
      <c r="AGJ39" s="391"/>
      <c r="AGK39" s="391"/>
      <c r="AGL39" s="391"/>
      <c r="AGM39" s="391"/>
      <c r="AGN39" s="391"/>
      <c r="AGO39" s="391"/>
      <c r="AGP39" s="391"/>
      <c r="AGQ39" s="391"/>
      <c r="AGR39" s="391"/>
      <c r="AGS39" s="391"/>
      <c r="AGT39" s="391"/>
      <c r="AGU39" s="391"/>
      <c r="AGV39" s="391"/>
      <c r="AGW39" s="391"/>
      <c r="AGX39" s="391"/>
      <c r="AGY39" s="391"/>
      <c r="AGZ39" s="391"/>
      <c r="AHA39" s="391"/>
      <c r="AHB39" s="391"/>
      <c r="AHC39" s="391"/>
      <c r="AHD39" s="391"/>
      <c r="AHE39" s="391"/>
      <c r="AHF39" s="391"/>
      <c r="AHG39" s="391"/>
      <c r="AHH39" s="391"/>
      <c r="AHI39" s="391"/>
      <c r="AHJ39" s="391"/>
      <c r="AHK39" s="391"/>
      <c r="AHL39" s="391"/>
      <c r="AHM39" s="391"/>
      <c r="AHN39" s="391"/>
      <c r="AHO39" s="391"/>
      <c r="AHP39" s="391"/>
      <c r="AHQ39" s="391"/>
      <c r="AHR39" s="391"/>
      <c r="AHS39" s="391"/>
      <c r="AHT39" s="391"/>
      <c r="AHU39" s="391"/>
      <c r="AHV39" s="391"/>
      <c r="AHW39" s="391"/>
      <c r="AHX39" s="391"/>
      <c r="AHY39" s="391"/>
      <c r="AHZ39" s="391"/>
      <c r="AIA39" s="391"/>
      <c r="AIB39" s="391"/>
      <c r="AIC39"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sheetData>
  <sheetProtection algorithmName="SHA-512" hashValue="NcbeT6nHKuAsi4y7qY2lq4EV0rp4YeXUsYKBxsx90bkz1FALi2sWZ8MfDb56sT2Lnrnp4EVVtPMiIM3Ua0ffsw==" saltValue="GzUmbmVSBTS/2lVMfWsRfg==" spinCount="100000" sheet="1" objects="1" scenarios="1"/>
  <mergeCells count="5">
    <mergeCell ref="B4:F4"/>
    <mergeCell ref="A1:F1"/>
    <mergeCell ref="B3:F3"/>
    <mergeCell ref="B5:F5"/>
    <mergeCell ref="B7:F7"/>
  </mergeCells>
  <pageMargins left="0.7" right="0.7" top="0.75" bottom="0.75" header="0.3" footer="0.3"/>
  <pageSetup paperSize="9" scale="35"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5"/>
  <dimension ref="A1:AIC42"/>
  <sheetViews>
    <sheetView topLeftCell="A4" zoomScale="90" zoomScaleNormal="90" workbookViewId="0">
      <selection activeCell="E22" sqref="E22"/>
    </sheetView>
  </sheetViews>
  <sheetFormatPr baseColWidth="10" defaultColWidth="11.5" defaultRowHeight="15" x14ac:dyDescent="0.2"/>
  <cols>
    <col min="1" max="1" width="64.1640625" style="391" bestFit="1" customWidth="1"/>
    <col min="2" max="2" width="24.6640625" style="399" customWidth="1"/>
    <col min="3" max="5" width="20.6640625" style="399" customWidth="1"/>
    <col min="6" max="6" width="24.6640625" style="397" customWidth="1"/>
    <col min="7" max="7" width="20.6640625" style="391" customWidth="1"/>
    <col min="8" max="8" width="19.83203125" style="391" customWidth="1"/>
    <col min="9" max="9" width="18.6640625" style="391" customWidth="1"/>
    <col min="10" max="16384" width="11.5" style="391"/>
  </cols>
  <sheetData>
    <row r="1" spans="1:912" s="379" customFormat="1" ht="44.2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378"/>
      <c r="H1" s="378"/>
      <c r="I1" s="378"/>
    </row>
    <row r="2" spans="1:912" s="383" customFormat="1" ht="30" customHeight="1" x14ac:dyDescent="0.15">
      <c r="A2" s="380"/>
      <c r="B2" s="380"/>
      <c r="C2" s="380"/>
      <c r="D2" s="380"/>
      <c r="E2" s="380"/>
      <c r="F2" s="381"/>
      <c r="G2" s="382"/>
      <c r="H2" s="382"/>
      <c r="I2" s="382"/>
    </row>
    <row r="3" spans="1:912" s="385" customFormat="1" ht="21.75" customHeight="1" x14ac:dyDescent="0.2">
      <c r="A3" s="438" t="s">
        <v>243</v>
      </c>
      <c r="B3" s="980">
        <f>'PRESUPUESTO P.I.B-Agrupación'!D9</f>
        <v>0</v>
      </c>
      <c r="C3" s="980"/>
      <c r="D3" s="980"/>
      <c r="E3" s="980"/>
      <c r="F3" s="980"/>
      <c r="G3" s="384"/>
      <c r="H3" s="384"/>
      <c r="I3" s="384"/>
    </row>
    <row r="4" spans="1:912" s="385" customFormat="1" ht="21.75" customHeight="1" x14ac:dyDescent="0.2">
      <c r="A4" s="438" t="s">
        <v>447</v>
      </c>
      <c r="B4" s="980">
        <f>'PRESUPUESTO P.I.B-Agrupación'!D10</f>
        <v>0</v>
      </c>
      <c r="C4" s="980"/>
      <c r="D4" s="980"/>
      <c r="E4" s="980"/>
      <c r="F4" s="980"/>
      <c r="G4" s="384"/>
      <c r="H4" s="384"/>
      <c r="I4" s="384"/>
    </row>
    <row r="5" spans="1:912" s="387" customFormat="1" ht="21.75" customHeight="1" x14ac:dyDescent="0.15">
      <c r="A5" s="438" t="s">
        <v>433</v>
      </c>
      <c r="B5" s="980">
        <f>'PRESUPUESTO P.I.B-Agrupación'!D11</f>
        <v>0</v>
      </c>
      <c r="C5" s="980"/>
      <c r="D5" s="980"/>
      <c r="E5" s="980"/>
      <c r="F5" s="980"/>
      <c r="G5" s="386"/>
      <c r="H5" s="386"/>
      <c r="I5" s="386"/>
    </row>
    <row r="6" spans="1:912" s="387" customFormat="1" ht="21.75" customHeight="1" x14ac:dyDescent="0.2">
      <c r="A6" s="389"/>
      <c r="B6" s="389"/>
      <c r="C6" s="389"/>
      <c r="D6" s="389"/>
      <c r="E6" s="389"/>
      <c r="F6" s="389"/>
      <c r="G6" s="386"/>
      <c r="H6" s="386"/>
      <c r="I6" s="386"/>
    </row>
    <row r="7" spans="1:912" s="385" customFormat="1" ht="36.75" customHeight="1" x14ac:dyDescent="0.2">
      <c r="A7" s="438" t="s">
        <v>400</v>
      </c>
      <c r="B7" s="980" t="str">
        <f>'PRESUPUESTO P.I.B-Agrupación'!D8</f>
        <v xml:space="preserve">ALMUNIA 4.0 — Recuperación del huerto tradicional gracias a las oportunidades de la digitalización. Saberes locales, datos y bioeconomía circular: un modelo escalable de regeneración rural europea bajo la Nueva Bauhaus. </v>
      </c>
      <c r="C7" s="980"/>
      <c r="D7" s="980"/>
      <c r="E7" s="980"/>
      <c r="F7" s="980"/>
      <c r="G7" s="384"/>
      <c r="H7" s="384"/>
      <c r="I7" s="384"/>
    </row>
    <row r="8" spans="1:912" ht="21.75" customHeight="1" x14ac:dyDescent="0.2">
      <c r="A8" s="390"/>
      <c r="B8" s="388"/>
      <c r="C8" s="388"/>
      <c r="D8" s="388"/>
      <c r="E8" s="388"/>
      <c r="F8" s="400"/>
      <c r="G8" s="390"/>
      <c r="H8" s="390"/>
      <c r="I8" s="390"/>
    </row>
    <row r="9" spans="1:912" ht="72" customHeight="1" x14ac:dyDescent="0.2">
      <c r="A9" s="246" t="s">
        <v>393</v>
      </c>
      <c r="B9" s="392" t="s">
        <v>392</v>
      </c>
      <c r="C9" s="393" t="s">
        <v>399</v>
      </c>
      <c r="D9" s="393" t="s">
        <v>390</v>
      </c>
      <c r="E9" s="448">
        <f>'PRESUPUESTO P.I.B-Agrupación'!H13</f>
        <v>0</v>
      </c>
      <c r="F9" s="448">
        <f>'PRESUPUESTO P.I.B-Agrupación'!K13</f>
        <v>0</v>
      </c>
      <c r="G9" s="448">
        <f>'PRESUPUESTO P.I.B-Agrupación'!N13</f>
        <v>0</v>
      </c>
      <c r="H9" s="448">
        <f>'PRESUPUESTO P.I.B-Agrupación'!Q13</f>
        <v>0</v>
      </c>
      <c r="I9" s="448">
        <f>'PRESUPUESTO P.I.B-Agrupación'!T13</f>
        <v>0</v>
      </c>
      <c r="AR9">
        <f>IF('RESUMIDO-P.I.B-Agrupación'!G17,"",'RESUMIDO-P.II.B-Agrupación'!E16)</f>
        <v>0</v>
      </c>
      <c r="BG9">
        <f>IF('RESUMIDO-P.I.B-Agrupación'!G19,"",'RESUMIDO-P.I.B-Agrupación'!E21)</f>
        <v>0</v>
      </c>
    </row>
    <row r="10" spans="1:912" s="394" customFormat="1" ht="36.75" customHeight="1" x14ac:dyDescent="0.2">
      <c r="A10" s="460" t="s">
        <v>337</v>
      </c>
      <c r="B10" s="461">
        <f>'PRESUPUESTO P.I.B-Agrupación'!D20</f>
        <v>0</v>
      </c>
      <c r="C10" s="461">
        <f>'PRESUPUESTO P.I.B-Agrupación'!E20</f>
        <v>0</v>
      </c>
      <c r="D10" s="461">
        <f>'PRESUPUESTO P.I.B-Agrupación'!F20</f>
        <v>0</v>
      </c>
      <c r="E10" s="461">
        <f>'PRESUPUESTO P.I.B-Agrupación'!I20</f>
        <v>0</v>
      </c>
      <c r="F10" s="461">
        <f>'PRESUPUESTO P.I.B-Agrupación'!L20</f>
        <v>0</v>
      </c>
      <c r="G10" s="461">
        <f>'PRESUPUESTO P.I.B-Agrupación'!O20</f>
        <v>0</v>
      </c>
      <c r="H10" s="461">
        <f>'PRESUPUESTO P.I.B-Agrupación'!R20</f>
        <v>0</v>
      </c>
      <c r="I10" s="461">
        <f>'PRESUPUESTO P.I.B-Agrupación'!U20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P.I.B-Agrupación'!D28</f>
        <v>0</v>
      </c>
      <c r="C11" s="461">
        <f>'PRESUPUESTO P.I.B-Agrupación'!E28</f>
        <v>0</v>
      </c>
      <c r="D11" s="461">
        <f>'PRESUPUESTO P.I.B-Agrupación'!F28</f>
        <v>0</v>
      </c>
      <c r="E11" s="461">
        <f>'PRESUPUESTO P.I.B-Agrupación'!I28</f>
        <v>0</v>
      </c>
      <c r="F11" s="461">
        <f>'PRESUPUESTO P.I.B-Agrupación'!L28</f>
        <v>0</v>
      </c>
      <c r="G11" s="461">
        <f>'PRESUPUESTO P.I.B-Agrupación'!O28</f>
        <v>0</v>
      </c>
      <c r="H11" s="461">
        <f>'PRESUPUESTO P.I.B-Agrupación'!R28</f>
        <v>0</v>
      </c>
      <c r="I11" s="461">
        <f>'PRESUPUESTO P.I.B-Agrupación'!U28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5" customFormat="1" ht="36.75" customHeight="1" x14ac:dyDescent="0.2">
      <c r="A12" s="460" t="s">
        <v>708</v>
      </c>
      <c r="B12" s="461">
        <f>'PRESUPUESTO P.I.B-Agrupación'!D29</f>
        <v>0</v>
      </c>
      <c r="C12" s="461">
        <f>'PRESUPUESTO P.I.B-Agrupación'!E29</f>
        <v>0</v>
      </c>
      <c r="D12" s="461">
        <f>'PRESUPUESTO P.I.B-Agrupación'!F29</f>
        <v>0</v>
      </c>
      <c r="E12" s="461">
        <f>'PRESUPUESTO P.I.B-Agrupación'!I29</f>
        <v>0</v>
      </c>
      <c r="F12" s="461">
        <f>'PRESUPUESTO P.I.B-Agrupación'!L29</f>
        <v>0</v>
      </c>
      <c r="G12" s="461">
        <f>'PRESUPUESTO P.I.B-Agrupación'!O29</f>
        <v>0</v>
      </c>
      <c r="H12" s="461">
        <f>'PRESUPUESTO P.I.B-Agrupación'!R29</f>
        <v>0</v>
      </c>
      <c r="I12" s="461">
        <f>'PRESUPUESTO P.I.B-Agrupación'!U29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5" customFormat="1" ht="36.75" customHeight="1" x14ac:dyDescent="0.2">
      <c r="A13" s="460" t="s">
        <v>709</v>
      </c>
      <c r="B13" s="461">
        <f>'PRESUPUESTO P.I.B-Agrupación'!D30</f>
        <v>0</v>
      </c>
      <c r="C13" s="461">
        <f>'PRESUPUESTO P.I.B-Agrupación'!E30</f>
        <v>0</v>
      </c>
      <c r="D13" s="461">
        <f>'PRESUPUESTO P.I.B-Agrupación'!F30</f>
        <v>0</v>
      </c>
      <c r="E13" s="461">
        <f>'PRESUPUESTO P.I.B-Agrupación'!I30</f>
        <v>0</v>
      </c>
      <c r="F13" s="461">
        <f>'PRESUPUESTO P.I.B-Agrupación'!L30</f>
        <v>0</v>
      </c>
      <c r="G13" s="461">
        <f>'PRESUPUESTO P.I.B-Agrupación'!O30</f>
        <v>0</v>
      </c>
      <c r="H13" s="461">
        <f>'PRESUPUESTO P.I.B-Agrupación'!R30</f>
        <v>0</v>
      </c>
      <c r="I13" s="461">
        <f>'PRESUPUESTO P.I.B-Agrupación'!U30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6" customFormat="1" ht="36.75" customHeight="1" x14ac:dyDescent="0.2">
      <c r="A14" s="462" t="s">
        <v>398</v>
      </c>
      <c r="B14" s="463">
        <f>'PRESUPUESTO P.I.B-Agrupación'!D32</f>
        <v>0</v>
      </c>
      <c r="C14" s="463">
        <f>'PRESUPUESTO P.I.B-Agrupación'!E32</f>
        <v>0</v>
      </c>
      <c r="D14" s="463">
        <f>'PRESUPUESTO P.I.B-Agrupación'!F32</f>
        <v>0</v>
      </c>
      <c r="E14" s="463">
        <f>'PRESUPUESTO P.I.B-Agrupación'!I32</f>
        <v>0</v>
      </c>
      <c r="F14" s="463">
        <f>'PRESUPUESTO P.I.B-Agrupación'!L32</f>
        <v>0</v>
      </c>
      <c r="G14" s="463">
        <f>'PRESUPUESTO P.I.B-Agrupación'!O32</f>
        <v>0</v>
      </c>
      <c r="H14" s="463">
        <f>'PRESUPUESTO P.I.B-Agrupación'!R32</f>
        <v>0</v>
      </c>
      <c r="I14" s="463">
        <f>'PRESUPUESTO P.I.B-Agrupación'!U32</f>
        <v>0</v>
      </c>
      <c r="J14" s="391"/>
      <c r="K14" s="391"/>
      <c r="L14" s="391"/>
      <c r="M14" s="391"/>
      <c r="N14" s="391"/>
      <c r="O14" s="391"/>
      <c r="P14" s="391"/>
      <c r="Q14" s="391"/>
      <c r="R14" s="391"/>
      <c r="S14" s="391"/>
      <c r="T14" s="387"/>
      <c r="U14" s="387"/>
      <c r="V14" s="387"/>
      <c r="W14" s="387"/>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387"/>
      <c r="BB14" s="387"/>
      <c r="BC14" s="387"/>
      <c r="BD14" s="387"/>
      <c r="BE14" s="387"/>
      <c r="BF14" s="387"/>
      <c r="BG14" s="387"/>
      <c r="BH14" s="387"/>
      <c r="BI14" s="387"/>
      <c r="BJ14" s="387"/>
      <c r="BK14" s="387"/>
      <c r="BL14" s="387"/>
      <c r="BM14" s="387"/>
      <c r="BN14" s="387"/>
      <c r="BO14" s="387"/>
      <c r="BP14" s="387"/>
      <c r="BQ14" s="387"/>
      <c r="BR14" s="387"/>
      <c r="BS14" s="387"/>
      <c r="BT14" s="387"/>
      <c r="BU14" s="387"/>
      <c r="BV14" s="387"/>
      <c r="BW14" s="387"/>
      <c r="BX14" s="387"/>
      <c r="BY14" s="387"/>
      <c r="BZ14" s="387"/>
      <c r="CA14" s="387"/>
      <c r="CB14" s="387"/>
      <c r="CC14" s="387"/>
      <c r="CD14" s="387"/>
      <c r="CE14" s="387"/>
      <c r="CF14" s="387"/>
      <c r="CG14" s="387"/>
      <c r="CH14" s="387"/>
      <c r="CI14" s="387"/>
      <c r="CJ14" s="387"/>
      <c r="CK14" s="387"/>
      <c r="CL14" s="387"/>
      <c r="CM14" s="387"/>
      <c r="CN14" s="387"/>
      <c r="CO14" s="387"/>
      <c r="CP14" s="387"/>
      <c r="CQ14" s="387"/>
      <c r="CR14" s="387"/>
      <c r="CS14" s="387"/>
      <c r="CT14" s="387"/>
      <c r="CU14" s="387"/>
      <c r="CV14" s="387"/>
      <c r="CW14" s="387"/>
      <c r="CX14" s="387"/>
      <c r="CY14" s="387"/>
      <c r="CZ14" s="387"/>
      <c r="DA14" s="387"/>
      <c r="DB14" s="387"/>
      <c r="DC14" s="387"/>
      <c r="DD14" s="387"/>
      <c r="DE14" s="387"/>
      <c r="DF14" s="387"/>
      <c r="DG14" s="387"/>
      <c r="DH14" s="387"/>
      <c r="DI14" s="387"/>
      <c r="DJ14" s="387"/>
      <c r="DK14" s="387"/>
      <c r="DL14" s="387"/>
      <c r="DM14" s="387"/>
      <c r="DN14" s="387"/>
      <c r="DO14" s="387"/>
      <c r="DP14" s="387"/>
      <c r="DQ14" s="387"/>
      <c r="DR14" s="387"/>
      <c r="DS14" s="387"/>
      <c r="DT14" s="387"/>
      <c r="DU14" s="387"/>
      <c r="DV14" s="387"/>
      <c r="DW14" s="387"/>
      <c r="DX14" s="387"/>
      <c r="DY14" s="387"/>
      <c r="DZ14" s="387"/>
      <c r="EA14" s="387"/>
      <c r="EB14" s="387"/>
      <c r="EC14" s="387"/>
      <c r="ED14" s="387"/>
      <c r="EE14" s="387"/>
      <c r="EF14" s="387"/>
      <c r="EG14" s="387"/>
      <c r="EH14" s="387"/>
      <c r="EI14" s="387"/>
      <c r="EJ14" s="387"/>
      <c r="EK14" s="387"/>
      <c r="EL14" s="387"/>
      <c r="EM14" s="387"/>
      <c r="EN14" s="387"/>
      <c r="EO14" s="387"/>
      <c r="EP14" s="387"/>
      <c r="EQ14" s="387"/>
      <c r="ER14" s="387"/>
      <c r="ES14" s="387"/>
      <c r="ET14" s="387"/>
      <c r="EU14" s="387"/>
      <c r="EV14" s="387"/>
      <c r="EW14" s="387"/>
      <c r="EX14" s="387"/>
      <c r="EY14" s="387"/>
      <c r="EZ14" s="387"/>
      <c r="FA14" s="387"/>
      <c r="FB14" s="387"/>
      <c r="FC14" s="387"/>
      <c r="FD14" s="387"/>
      <c r="FE14" s="387"/>
      <c r="FF14" s="387"/>
      <c r="FG14" s="387"/>
      <c r="FH14" s="387"/>
      <c r="FI14" s="387"/>
      <c r="FJ14" s="387"/>
      <c r="FK14" s="387"/>
      <c r="FL14" s="387"/>
      <c r="FM14" s="387"/>
      <c r="FN14" s="387"/>
      <c r="FO14" s="387"/>
      <c r="FP14" s="387"/>
      <c r="FQ14" s="387"/>
      <c r="FR14" s="387"/>
      <c r="FS14" s="387"/>
      <c r="FT14" s="387"/>
      <c r="FU14" s="387"/>
      <c r="FV14" s="387"/>
      <c r="FW14" s="387"/>
      <c r="FX14" s="387"/>
      <c r="FY14" s="387"/>
      <c r="FZ14" s="387"/>
      <c r="GA14" s="387"/>
      <c r="GB14" s="387"/>
      <c r="GC14" s="387"/>
      <c r="GD14" s="387"/>
      <c r="GE14" s="387"/>
      <c r="GF14" s="387"/>
      <c r="GG14" s="387"/>
      <c r="GH14" s="387"/>
      <c r="GI14" s="387"/>
      <c r="GJ14" s="387"/>
      <c r="GK14" s="387"/>
      <c r="GL14" s="387"/>
      <c r="GM14" s="387"/>
      <c r="GN14" s="387"/>
      <c r="GO14" s="387"/>
      <c r="GP14" s="387"/>
      <c r="GQ14" s="387"/>
      <c r="GR14" s="387"/>
      <c r="GS14" s="387"/>
      <c r="GT14" s="387"/>
      <c r="GU14" s="387"/>
      <c r="GV14" s="387"/>
      <c r="GW14" s="387"/>
      <c r="GX14" s="387"/>
      <c r="GY14" s="387"/>
      <c r="GZ14" s="387"/>
      <c r="HA14" s="387"/>
      <c r="HB14" s="387"/>
      <c r="HC14" s="387"/>
      <c r="HD14" s="387"/>
      <c r="HE14" s="387"/>
      <c r="HF14" s="387"/>
      <c r="HG14" s="387"/>
      <c r="HH14" s="387"/>
      <c r="HI14" s="387"/>
      <c r="HJ14" s="387"/>
      <c r="HK14" s="387"/>
      <c r="HL14" s="387"/>
      <c r="HM14" s="387"/>
      <c r="HN14" s="387"/>
      <c r="HO14" s="387"/>
      <c r="HP14" s="387"/>
      <c r="HQ14" s="387"/>
      <c r="HR14" s="387"/>
      <c r="HS14" s="387"/>
      <c r="HT14" s="387"/>
      <c r="HU14" s="387"/>
      <c r="HV14" s="387"/>
      <c r="HW14" s="387"/>
      <c r="HX14" s="387"/>
      <c r="HY14" s="387"/>
      <c r="HZ14" s="387"/>
      <c r="IA14" s="387"/>
      <c r="IB14" s="387"/>
      <c r="IC14" s="387"/>
      <c r="ID14" s="387"/>
      <c r="IE14" s="387"/>
      <c r="IF14" s="387"/>
      <c r="IG14" s="387"/>
      <c r="IH14" s="387"/>
      <c r="II14" s="387"/>
      <c r="IJ14" s="387"/>
      <c r="IK14" s="387"/>
      <c r="IL14" s="387"/>
      <c r="IM14" s="387"/>
      <c r="IN14" s="387"/>
      <c r="IO14" s="387"/>
      <c r="IP14" s="387"/>
      <c r="IQ14" s="387"/>
      <c r="IR14" s="387"/>
      <c r="IS14" s="387"/>
      <c r="IT14" s="387"/>
      <c r="IU14" s="387"/>
      <c r="IV14" s="387"/>
      <c r="IW14" s="387"/>
      <c r="IX14" s="387"/>
      <c r="IY14" s="387"/>
      <c r="IZ14" s="387"/>
      <c r="JA14" s="387"/>
      <c r="JB14" s="387"/>
      <c r="JC14" s="387"/>
      <c r="JD14" s="387"/>
      <c r="JE14" s="387"/>
      <c r="JF14" s="387"/>
      <c r="JG14" s="387"/>
      <c r="JH14" s="387"/>
      <c r="JI14" s="387"/>
      <c r="JJ14" s="387"/>
      <c r="JK14" s="387"/>
      <c r="JL14" s="387"/>
      <c r="JM14" s="387"/>
      <c r="JN14" s="387"/>
      <c r="JO14" s="387"/>
      <c r="JP14" s="387"/>
      <c r="JQ14" s="387"/>
      <c r="JR14" s="387"/>
      <c r="JS14" s="387"/>
      <c r="JT14" s="387"/>
      <c r="JU14" s="387"/>
      <c r="JV14" s="387"/>
      <c r="JW14" s="387"/>
      <c r="JX14" s="387"/>
      <c r="JY14" s="387"/>
      <c r="JZ14" s="387"/>
      <c r="KA14" s="387"/>
      <c r="KB14" s="387"/>
      <c r="KC14" s="387"/>
      <c r="KD14" s="387"/>
      <c r="KE14" s="387"/>
      <c r="KF14" s="387"/>
      <c r="KG14" s="387"/>
      <c r="KH14" s="387"/>
      <c r="KI14" s="387"/>
      <c r="KJ14" s="387"/>
      <c r="KK14" s="387"/>
      <c r="KL14" s="387"/>
      <c r="KM14" s="387"/>
      <c r="KN14" s="387"/>
      <c r="KO14" s="387"/>
      <c r="KP14" s="387"/>
      <c r="KQ14" s="387"/>
      <c r="KR14" s="387"/>
      <c r="KS14" s="387"/>
      <c r="KT14" s="387"/>
      <c r="KU14" s="387"/>
      <c r="KV14" s="387"/>
      <c r="KW14" s="387"/>
      <c r="KX14" s="387"/>
      <c r="KY14" s="387"/>
      <c r="KZ14" s="387"/>
      <c r="LA14" s="387"/>
      <c r="LB14" s="387"/>
      <c r="LC14" s="387"/>
      <c r="LD14" s="387"/>
      <c r="LE14" s="387"/>
      <c r="LF14" s="387"/>
      <c r="LG14" s="387"/>
      <c r="LH14" s="387"/>
      <c r="LI14" s="387"/>
      <c r="LJ14" s="387"/>
      <c r="LK14" s="387"/>
      <c r="LL14" s="387"/>
      <c r="LM14" s="387"/>
      <c r="LN14" s="387"/>
      <c r="LO14" s="387"/>
      <c r="LP14" s="387"/>
      <c r="LQ14" s="387"/>
      <c r="LR14" s="387"/>
      <c r="LS14" s="387"/>
      <c r="LT14" s="387"/>
      <c r="LU14" s="387"/>
      <c r="LV14" s="387"/>
      <c r="LW14" s="387"/>
      <c r="LX14" s="387"/>
      <c r="LY14" s="387"/>
      <c r="LZ14" s="387"/>
      <c r="MA14" s="387"/>
      <c r="MB14" s="387"/>
      <c r="MC14" s="387"/>
      <c r="MD14" s="387"/>
      <c r="ME14" s="387"/>
      <c r="MF14" s="387"/>
      <c r="MG14" s="387"/>
      <c r="MH14" s="387"/>
      <c r="MI14" s="387"/>
      <c r="MJ14" s="387"/>
      <c r="MK14" s="387"/>
      <c r="ML14" s="387"/>
      <c r="MM14" s="387"/>
      <c r="MN14" s="387"/>
      <c r="MO14" s="387"/>
      <c r="MP14" s="387"/>
      <c r="MQ14" s="387"/>
      <c r="MR14" s="387"/>
      <c r="MS14" s="387"/>
      <c r="MT14" s="387"/>
      <c r="MU14" s="387"/>
      <c r="MV14" s="387"/>
      <c r="MW14" s="387"/>
      <c r="MX14" s="387"/>
      <c r="MY14" s="387"/>
      <c r="MZ14" s="387"/>
      <c r="NA14" s="387"/>
      <c r="NB14" s="387"/>
      <c r="NC14" s="387"/>
      <c r="ND14" s="387"/>
      <c r="NE14" s="387"/>
      <c r="NF14" s="387"/>
      <c r="NG14" s="387"/>
      <c r="NH14" s="387"/>
      <c r="NI14" s="387"/>
      <c r="NJ14" s="387"/>
      <c r="NK14" s="387"/>
      <c r="NL14" s="387"/>
      <c r="NM14" s="387"/>
      <c r="NN14" s="387"/>
      <c r="NO14" s="387"/>
      <c r="NP14" s="387"/>
      <c r="NQ14" s="387"/>
      <c r="NR14" s="387"/>
      <c r="NS14" s="387"/>
      <c r="NT14" s="387"/>
      <c r="NU14" s="387"/>
      <c r="NV14" s="387"/>
      <c r="NW14" s="387"/>
      <c r="NX14" s="387"/>
      <c r="NY14" s="387"/>
      <c r="NZ14" s="387"/>
      <c r="OA14" s="387"/>
      <c r="OB14" s="387"/>
      <c r="OC14" s="387"/>
      <c r="OD14" s="387"/>
      <c r="OE14" s="387"/>
      <c r="OF14" s="387"/>
      <c r="OG14" s="387"/>
      <c r="OH14" s="387"/>
      <c r="OI14" s="387"/>
      <c r="OJ14" s="387"/>
      <c r="OK14" s="387"/>
      <c r="OL14" s="387"/>
      <c r="OM14" s="387"/>
      <c r="ON14" s="387"/>
      <c r="OO14" s="387"/>
      <c r="OP14" s="387"/>
      <c r="OQ14" s="387"/>
      <c r="OR14" s="387"/>
      <c r="OS14" s="387"/>
      <c r="OT14" s="387"/>
      <c r="OU14" s="387"/>
      <c r="OV14" s="387"/>
      <c r="OW14" s="387"/>
      <c r="OX14" s="387"/>
      <c r="OY14" s="387"/>
      <c r="OZ14" s="387"/>
      <c r="PA14" s="387"/>
      <c r="PB14" s="387"/>
      <c r="PC14" s="387"/>
      <c r="PD14" s="387"/>
      <c r="PE14" s="387"/>
      <c r="PF14" s="387"/>
      <c r="PG14" s="387"/>
      <c r="PH14" s="387"/>
      <c r="PI14" s="387"/>
      <c r="PJ14" s="387"/>
      <c r="PK14" s="387"/>
      <c r="PL14" s="387"/>
      <c r="PM14" s="387"/>
      <c r="PN14" s="387"/>
      <c r="PO14" s="387"/>
      <c r="PP14" s="387"/>
      <c r="PQ14" s="387"/>
      <c r="PR14" s="387"/>
      <c r="PS14" s="387"/>
      <c r="PT14" s="387"/>
      <c r="PU14" s="387"/>
      <c r="PV14" s="387"/>
      <c r="PW14" s="387"/>
      <c r="PX14" s="387"/>
      <c r="PY14" s="387"/>
      <c r="PZ14" s="387"/>
      <c r="QA14" s="387"/>
      <c r="QB14" s="387"/>
      <c r="QC14" s="387"/>
      <c r="QD14" s="387"/>
      <c r="QE14" s="387"/>
      <c r="QF14" s="387"/>
      <c r="QG14" s="387"/>
      <c r="QH14" s="387"/>
      <c r="QI14" s="387"/>
      <c r="QJ14" s="387"/>
      <c r="QK14" s="387"/>
      <c r="QL14" s="387"/>
      <c r="QM14" s="387"/>
      <c r="QN14" s="387"/>
      <c r="QO14" s="387"/>
      <c r="QP14" s="387"/>
      <c r="QQ14" s="387"/>
      <c r="QR14" s="387"/>
      <c r="QS14" s="387"/>
      <c r="QT14" s="387"/>
      <c r="QU14" s="387"/>
      <c r="QV14" s="387"/>
      <c r="QW14" s="387"/>
      <c r="QX14" s="387"/>
      <c r="QY14" s="387"/>
      <c r="QZ14" s="387"/>
      <c r="RA14" s="387"/>
      <c r="RB14" s="387"/>
      <c r="RC14" s="387"/>
      <c r="RD14" s="387"/>
      <c r="RE14" s="387"/>
      <c r="RF14" s="387"/>
      <c r="RG14" s="387"/>
      <c r="RH14" s="387"/>
      <c r="RI14" s="387"/>
      <c r="RJ14" s="387"/>
      <c r="RK14" s="387"/>
      <c r="RL14" s="387"/>
      <c r="RM14" s="387"/>
      <c r="RN14" s="387"/>
      <c r="RO14" s="387"/>
      <c r="RP14" s="387"/>
      <c r="RQ14" s="387"/>
      <c r="RR14" s="387"/>
      <c r="RS14" s="387"/>
      <c r="RT14" s="387"/>
      <c r="RU14" s="387"/>
      <c r="RV14" s="387"/>
      <c r="RW14" s="387"/>
      <c r="RX14" s="387"/>
      <c r="RY14" s="387"/>
      <c r="RZ14" s="387"/>
      <c r="SA14" s="387"/>
      <c r="SB14" s="387"/>
      <c r="SC14" s="387"/>
      <c r="SD14" s="387"/>
      <c r="SE14" s="387"/>
      <c r="SF14" s="387"/>
      <c r="SG14" s="387"/>
      <c r="SH14" s="387"/>
      <c r="SI14" s="387"/>
      <c r="SJ14" s="387"/>
      <c r="SK14" s="387"/>
      <c r="SL14" s="387"/>
      <c r="SM14" s="387"/>
      <c r="SN14" s="387"/>
      <c r="SO14" s="387"/>
      <c r="SP14" s="387"/>
      <c r="SQ14" s="387"/>
      <c r="SR14" s="387"/>
      <c r="SS14" s="387"/>
      <c r="ST14" s="387"/>
      <c r="SU14" s="387"/>
      <c r="SV14" s="387"/>
      <c r="SW14" s="387"/>
      <c r="SX14" s="387"/>
      <c r="SY14" s="387"/>
      <c r="SZ14" s="387"/>
      <c r="TA14" s="387"/>
      <c r="TB14" s="387"/>
      <c r="TC14" s="387"/>
      <c r="TD14" s="387"/>
      <c r="TE14" s="387"/>
      <c r="TF14" s="387"/>
      <c r="TG14" s="387"/>
      <c r="TH14" s="387"/>
      <c r="TI14" s="387"/>
      <c r="TJ14" s="387"/>
      <c r="TK14" s="387"/>
      <c r="TL14" s="387"/>
      <c r="TM14" s="387"/>
      <c r="TN14" s="387"/>
      <c r="TO14" s="387"/>
      <c r="TP14" s="387"/>
      <c r="TQ14" s="387"/>
      <c r="TR14" s="387"/>
      <c r="TS14" s="387"/>
      <c r="TT14" s="387"/>
      <c r="TU14" s="387"/>
      <c r="TV14" s="387"/>
      <c r="TW14" s="387"/>
      <c r="TX14" s="387"/>
      <c r="TY14" s="387"/>
      <c r="TZ14" s="387"/>
      <c r="UA14" s="387"/>
      <c r="UB14" s="387"/>
      <c r="UC14" s="387"/>
      <c r="UD14" s="387"/>
      <c r="UE14" s="387"/>
      <c r="UF14" s="387"/>
      <c r="UG14" s="387"/>
      <c r="UH14" s="387"/>
      <c r="UI14" s="387"/>
      <c r="UJ14" s="387"/>
      <c r="UK14" s="387"/>
      <c r="UL14" s="387"/>
      <c r="UM14" s="387"/>
      <c r="UN14" s="387"/>
      <c r="UO14" s="387"/>
      <c r="UP14" s="387"/>
      <c r="UQ14" s="387"/>
      <c r="UR14" s="387"/>
      <c r="US14" s="387"/>
      <c r="UT14" s="387"/>
      <c r="UU14" s="387"/>
      <c r="UV14" s="387"/>
      <c r="UW14" s="387"/>
      <c r="UX14" s="387"/>
      <c r="UY14" s="387"/>
      <c r="UZ14" s="387"/>
      <c r="VA14" s="387"/>
      <c r="VB14" s="387"/>
      <c r="VC14" s="387"/>
      <c r="VD14" s="387"/>
      <c r="VE14" s="387"/>
      <c r="VF14" s="387"/>
      <c r="VG14" s="387"/>
      <c r="VH14" s="387"/>
      <c r="VI14" s="387"/>
      <c r="VJ14" s="387"/>
      <c r="VK14" s="387"/>
      <c r="VL14" s="387"/>
      <c r="VM14" s="387"/>
      <c r="VN14" s="387"/>
      <c r="VO14" s="387"/>
      <c r="VP14" s="387"/>
      <c r="VQ14" s="387"/>
      <c r="VR14" s="387"/>
      <c r="VS14" s="387"/>
      <c r="VT14" s="387"/>
      <c r="VU14" s="387"/>
      <c r="VV14" s="387"/>
      <c r="VW14" s="387"/>
      <c r="VX14" s="387"/>
      <c r="VY14" s="387"/>
      <c r="VZ14" s="387"/>
      <c r="WA14" s="387"/>
      <c r="WB14" s="387"/>
      <c r="WC14" s="387"/>
      <c r="WD14" s="387"/>
      <c r="WE14" s="387"/>
      <c r="WF14" s="387"/>
      <c r="WG14" s="387"/>
      <c r="WH14" s="387"/>
      <c r="WI14" s="387"/>
      <c r="WJ14" s="387"/>
      <c r="WK14" s="387"/>
      <c r="WL14" s="387"/>
      <c r="WM14" s="387"/>
      <c r="WN14" s="387"/>
      <c r="WO14" s="387"/>
      <c r="WP14" s="387"/>
      <c r="WQ14" s="387"/>
      <c r="WR14" s="387"/>
      <c r="WS14" s="387"/>
      <c r="WT14" s="387"/>
      <c r="WU14" s="387"/>
      <c r="WV14" s="387"/>
      <c r="WW14" s="387"/>
      <c r="WX14" s="387"/>
      <c r="WY14" s="387"/>
      <c r="WZ14" s="387"/>
      <c r="XA14" s="387"/>
      <c r="XB14" s="387"/>
      <c r="XC14" s="387"/>
      <c r="XD14" s="387"/>
      <c r="XE14" s="387"/>
      <c r="XF14" s="387"/>
      <c r="XG14" s="387"/>
      <c r="XH14" s="387"/>
      <c r="XI14" s="387"/>
      <c r="XJ14" s="387"/>
      <c r="XK14" s="387"/>
      <c r="XL14" s="387"/>
      <c r="XM14" s="387"/>
      <c r="XN14" s="387"/>
      <c r="XO14" s="387"/>
      <c r="XP14" s="387"/>
      <c r="XQ14" s="387"/>
      <c r="XR14" s="387"/>
      <c r="XS14" s="387"/>
      <c r="XT14" s="387"/>
      <c r="XU14" s="387"/>
      <c r="XV14" s="387"/>
      <c r="XW14" s="387"/>
      <c r="XX14" s="387"/>
      <c r="XY14" s="387"/>
      <c r="XZ14" s="387"/>
      <c r="YA14" s="387"/>
      <c r="YB14" s="387"/>
      <c r="YC14" s="387"/>
      <c r="YD14" s="387"/>
      <c r="YE14" s="387"/>
      <c r="YF14" s="387"/>
      <c r="YG14" s="387"/>
      <c r="YH14" s="387"/>
      <c r="YI14" s="387"/>
      <c r="YJ14" s="387"/>
      <c r="YK14" s="387"/>
      <c r="YL14" s="387"/>
      <c r="YM14" s="387"/>
      <c r="YN14" s="387"/>
      <c r="YO14" s="387"/>
      <c r="YP14" s="387"/>
      <c r="YQ14" s="387"/>
      <c r="YR14" s="387"/>
      <c r="YS14" s="387"/>
      <c r="YT14" s="387"/>
      <c r="YU14" s="387"/>
      <c r="YV14" s="387"/>
      <c r="YW14" s="387"/>
      <c r="YX14" s="387"/>
      <c r="YY14" s="387"/>
      <c r="YZ14" s="387"/>
      <c r="ZA14" s="387"/>
      <c r="ZB14" s="387"/>
      <c r="ZC14" s="387"/>
      <c r="ZD14" s="387"/>
      <c r="ZE14" s="387"/>
      <c r="ZF14" s="387"/>
      <c r="ZG14" s="387"/>
      <c r="ZH14" s="387"/>
      <c r="ZI14" s="387"/>
      <c r="ZJ14" s="387"/>
      <c r="ZK14" s="387"/>
      <c r="ZL14" s="387"/>
      <c r="ZM14" s="387"/>
      <c r="ZN14" s="387"/>
      <c r="ZO14" s="387"/>
      <c r="ZP14" s="387"/>
      <c r="ZQ14" s="387"/>
      <c r="ZR14" s="387"/>
      <c r="ZS14" s="387"/>
      <c r="ZT14" s="387"/>
      <c r="ZU14" s="387"/>
      <c r="ZV14" s="387"/>
      <c r="ZW14" s="387"/>
      <c r="ZX14" s="387"/>
      <c r="ZY14" s="387"/>
      <c r="ZZ14" s="387"/>
      <c r="AAA14" s="387"/>
      <c r="AAB14" s="387"/>
      <c r="AAC14" s="387"/>
      <c r="AAD14" s="387"/>
      <c r="AAE14" s="387"/>
      <c r="AAF14" s="387"/>
      <c r="AAG14" s="387"/>
      <c r="AAH14" s="387"/>
      <c r="AAI14" s="387"/>
      <c r="AAJ14" s="387"/>
      <c r="AAK14" s="387"/>
      <c r="AAL14" s="387"/>
      <c r="AAM14" s="387"/>
      <c r="AAN14" s="387"/>
      <c r="AAO14" s="387"/>
      <c r="AAP14" s="387"/>
      <c r="AAQ14" s="387"/>
      <c r="AAR14" s="387"/>
      <c r="AAS14" s="387"/>
      <c r="AAT14" s="387"/>
      <c r="AAU14" s="387"/>
      <c r="AAV14" s="387"/>
      <c r="AAW14" s="387"/>
      <c r="AAX14" s="387"/>
      <c r="AAY14" s="387"/>
      <c r="AAZ14" s="387"/>
      <c r="ABA14" s="387"/>
      <c r="ABB14" s="387"/>
      <c r="ABC14" s="387"/>
      <c r="ABD14" s="387"/>
      <c r="ABE14" s="387"/>
      <c r="ABF14" s="387"/>
      <c r="ABG14" s="387"/>
      <c r="ABH14" s="387"/>
      <c r="ABI14" s="387"/>
      <c r="ABJ14" s="387"/>
      <c r="ABK14" s="387"/>
      <c r="ABL14" s="387"/>
      <c r="ABM14" s="387"/>
      <c r="ABN14" s="387"/>
      <c r="ABO14" s="387"/>
      <c r="ABP14" s="387"/>
      <c r="ABQ14" s="387"/>
      <c r="ABR14" s="387"/>
      <c r="ABS14" s="387"/>
      <c r="ABT14" s="387"/>
      <c r="ABU14" s="387"/>
      <c r="ABV14" s="387"/>
      <c r="ABW14" s="387"/>
      <c r="ABX14" s="387"/>
      <c r="ABY14" s="387"/>
      <c r="ABZ14" s="387"/>
      <c r="ACA14" s="387"/>
      <c r="ACB14" s="387"/>
      <c r="ACC14" s="387"/>
      <c r="ACD14" s="387"/>
      <c r="ACE14" s="387"/>
      <c r="ACF14" s="387"/>
      <c r="ACG14" s="387"/>
      <c r="ACH14" s="387"/>
      <c r="ACI14" s="387"/>
      <c r="ACJ14" s="387"/>
      <c r="ACK14" s="387"/>
      <c r="ACL14" s="387"/>
      <c r="ACM14" s="387"/>
      <c r="ACN14" s="387"/>
      <c r="ACO14" s="387"/>
      <c r="ACP14" s="387"/>
      <c r="ACQ14" s="387"/>
      <c r="ACR14" s="387"/>
      <c r="ACS14" s="387"/>
      <c r="ACT14" s="387"/>
      <c r="ACU14" s="387"/>
      <c r="ACV14" s="387"/>
      <c r="ACW14" s="387"/>
      <c r="ACX14" s="387"/>
      <c r="ACY14" s="387"/>
      <c r="ACZ14" s="387"/>
      <c r="ADA14" s="387"/>
      <c r="ADB14" s="387"/>
      <c r="ADC14" s="387"/>
      <c r="ADD14" s="387"/>
      <c r="ADE14" s="387"/>
      <c r="ADF14" s="387"/>
      <c r="ADG14" s="387"/>
      <c r="ADH14" s="387"/>
      <c r="ADI14" s="387"/>
      <c r="ADJ14" s="387"/>
      <c r="ADK14" s="387"/>
      <c r="ADL14" s="387"/>
      <c r="ADM14" s="387"/>
      <c r="ADN14" s="387"/>
      <c r="ADO14" s="387"/>
      <c r="ADP14" s="387"/>
      <c r="ADQ14" s="387"/>
      <c r="ADR14" s="387"/>
      <c r="ADS14" s="387"/>
      <c r="ADT14" s="387"/>
      <c r="ADU14" s="387"/>
      <c r="ADV14" s="387"/>
      <c r="ADW14" s="387"/>
      <c r="ADX14" s="387"/>
      <c r="ADY14" s="387"/>
      <c r="ADZ14" s="387"/>
      <c r="AEA14" s="387"/>
      <c r="AEB14" s="387"/>
      <c r="AEC14" s="387"/>
      <c r="AED14" s="387"/>
      <c r="AEE14" s="387"/>
      <c r="AEF14" s="387"/>
      <c r="AEG14" s="387"/>
      <c r="AEH14" s="387"/>
      <c r="AEI14" s="387"/>
      <c r="AEJ14" s="387"/>
      <c r="AEK14" s="387"/>
      <c r="AEL14" s="387"/>
      <c r="AEM14" s="387"/>
      <c r="AEN14" s="387"/>
      <c r="AEO14" s="387"/>
      <c r="AEP14" s="387"/>
      <c r="AEQ14" s="387"/>
      <c r="AER14" s="387"/>
      <c r="AES14" s="387"/>
      <c r="AET14" s="387"/>
      <c r="AEU14" s="387"/>
      <c r="AEV14" s="387"/>
      <c r="AEW14" s="387"/>
      <c r="AEX14" s="387"/>
      <c r="AEY14" s="387"/>
      <c r="AEZ14" s="387"/>
      <c r="AFA14" s="387"/>
      <c r="AFB14" s="387"/>
      <c r="AFC14" s="387"/>
      <c r="AFD14" s="387"/>
      <c r="AFE14" s="387"/>
      <c r="AFF14" s="387"/>
      <c r="AFG14" s="387"/>
      <c r="AFH14" s="387"/>
      <c r="AFI14" s="387"/>
      <c r="AFJ14" s="387"/>
      <c r="AFK14" s="387"/>
      <c r="AFL14" s="387"/>
      <c r="AFM14" s="387"/>
      <c r="AFN14" s="387"/>
      <c r="AFO14" s="387"/>
      <c r="AFP14" s="387"/>
      <c r="AFQ14" s="387"/>
      <c r="AFR14" s="387"/>
      <c r="AFS14" s="387"/>
      <c r="AFT14" s="387"/>
      <c r="AFU14" s="387"/>
      <c r="AFV14" s="387"/>
      <c r="AFW14" s="387"/>
      <c r="AFX14" s="387"/>
      <c r="AFY14" s="387"/>
      <c r="AFZ14" s="387"/>
      <c r="AGA14" s="387"/>
      <c r="AGB14" s="387"/>
      <c r="AGC14" s="387"/>
      <c r="AGD14" s="387"/>
      <c r="AGE14" s="387"/>
      <c r="AGF14" s="387"/>
      <c r="AGG14" s="387"/>
      <c r="AGH14" s="387"/>
      <c r="AGI14" s="387"/>
      <c r="AGJ14" s="387"/>
      <c r="AGK14" s="387"/>
      <c r="AGL14" s="387"/>
      <c r="AGM14" s="387"/>
      <c r="AGN14" s="387"/>
      <c r="AGO14" s="387"/>
      <c r="AGP14" s="387"/>
      <c r="AGQ14" s="387"/>
      <c r="AGR14" s="387"/>
      <c r="AGS14" s="387"/>
      <c r="AGT14" s="387"/>
      <c r="AGU14" s="387"/>
      <c r="AGV14" s="387"/>
      <c r="AGW14" s="387"/>
      <c r="AGX14" s="387"/>
      <c r="AGY14" s="387"/>
      <c r="AGZ14" s="387"/>
      <c r="AHA14" s="387"/>
      <c r="AHB14" s="387"/>
      <c r="AHC14" s="387"/>
      <c r="AHD14" s="387"/>
      <c r="AHE14" s="387"/>
      <c r="AHF14" s="387"/>
      <c r="AHG14" s="387"/>
      <c r="AHH14" s="387"/>
      <c r="AHI14" s="387"/>
      <c r="AHJ14" s="387"/>
      <c r="AHK14" s="387"/>
      <c r="AHL14" s="387"/>
      <c r="AHM14" s="387"/>
      <c r="AHN14" s="387"/>
      <c r="AHO14" s="387"/>
      <c r="AHP14" s="387"/>
      <c r="AHQ14" s="387"/>
      <c r="AHR14" s="387"/>
      <c r="AHS14" s="387"/>
      <c r="AHT14" s="387"/>
      <c r="AHU14" s="387"/>
      <c r="AHV14" s="387"/>
      <c r="AHW14" s="387"/>
      <c r="AHX14" s="387"/>
      <c r="AHY14" s="387"/>
      <c r="AHZ14" s="387"/>
      <c r="AIA14" s="387"/>
      <c r="AIB14" s="387"/>
    </row>
    <row r="15" spans="1:912" s="396" customFormat="1" ht="36.75" customHeight="1" x14ac:dyDescent="0.2">
      <c r="A15" s="462" t="s">
        <v>388</v>
      </c>
      <c r="B15" s="463">
        <f>'PRESUPUESTO P.I.B-Agrupación'!D33</f>
        <v>0</v>
      </c>
      <c r="C15" s="463">
        <f>'PRESUPUESTO P.I.B-Agrupación'!E33</f>
        <v>0</v>
      </c>
      <c r="D15" s="463">
        <f>'PRESUPUESTO P.I.B-Agrupación'!F33</f>
        <v>0</v>
      </c>
      <c r="E15" s="463">
        <f>'PRESUPUESTO P.I.B-Agrupación'!I33</f>
        <v>0</v>
      </c>
      <c r="F15" s="463">
        <f>'PRESUPUESTO P.I.B-Agrupación'!L33</f>
        <v>0</v>
      </c>
      <c r="G15" s="463">
        <f>'PRESUPUESTO P.I.B-Agrupación'!O33</f>
        <v>0</v>
      </c>
      <c r="H15" s="463">
        <f>'PRESUPUESTO P.I.B-Agrupación'!R33</f>
        <v>0</v>
      </c>
      <c r="I15" s="463">
        <f>'PRESUPUESTO P.I.B-Agrupación'!U33</f>
        <v>0</v>
      </c>
      <c r="J15" s="391"/>
      <c r="K15" s="391"/>
      <c r="L15" s="391"/>
      <c r="M15" s="391"/>
      <c r="N15" s="391"/>
      <c r="O15" s="391"/>
      <c r="P15" s="391"/>
      <c r="Q15" s="391"/>
      <c r="R15" s="391"/>
      <c r="S15" s="391"/>
      <c r="T15" s="387"/>
      <c r="U15" s="387"/>
      <c r="V15" s="387"/>
      <c r="W15" s="387"/>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387"/>
      <c r="BB15" s="387"/>
      <c r="BC15" s="387"/>
      <c r="BD15" s="387"/>
      <c r="BE15" s="387"/>
      <c r="BF15" s="387"/>
      <c r="BG15" s="387"/>
      <c r="BH15" s="387"/>
      <c r="BI15" s="387"/>
      <c r="BJ15" s="387"/>
      <c r="BK15" s="387"/>
      <c r="BL15" s="387"/>
      <c r="BM15" s="387"/>
      <c r="BN15" s="387"/>
      <c r="BO15" s="387"/>
      <c r="BP15" s="387"/>
      <c r="BQ15" s="387"/>
      <c r="BR15" s="387"/>
      <c r="BS15" s="387"/>
      <c r="BT15" s="387"/>
      <c r="BU15" s="387"/>
      <c r="BV15" s="387"/>
      <c r="BW15" s="387"/>
      <c r="BX15" s="387"/>
      <c r="BY15" s="387"/>
      <c r="BZ15" s="387"/>
      <c r="CA15" s="387"/>
      <c r="CB15" s="387"/>
      <c r="CC15" s="387"/>
      <c r="CD15" s="387"/>
      <c r="CE15" s="387"/>
      <c r="CF15" s="387"/>
      <c r="CG15" s="387"/>
      <c r="CH15" s="387"/>
      <c r="CI15" s="387"/>
      <c r="CJ15" s="387"/>
      <c r="CK15" s="387"/>
      <c r="CL15" s="387"/>
      <c r="CM15" s="387"/>
      <c r="CN15" s="387"/>
      <c r="CO15" s="387"/>
      <c r="CP15" s="387"/>
      <c r="CQ15" s="387"/>
      <c r="CR15" s="387"/>
      <c r="CS15" s="387"/>
      <c r="CT15" s="387"/>
      <c r="CU15" s="387"/>
      <c r="CV15" s="387"/>
      <c r="CW15" s="387"/>
      <c r="CX15" s="387"/>
      <c r="CY15" s="387"/>
      <c r="CZ15" s="387"/>
      <c r="DA15" s="387"/>
      <c r="DB15" s="387"/>
      <c r="DC15" s="387"/>
      <c r="DD15" s="387"/>
      <c r="DE15" s="387"/>
      <c r="DF15" s="387"/>
      <c r="DG15" s="387"/>
      <c r="DH15" s="387"/>
      <c r="DI15" s="387"/>
      <c r="DJ15" s="387"/>
      <c r="DK15" s="387"/>
      <c r="DL15" s="387"/>
      <c r="DM15" s="387"/>
      <c r="DN15" s="387"/>
      <c r="DO15" s="387"/>
      <c r="DP15" s="387"/>
      <c r="DQ15" s="387"/>
      <c r="DR15" s="387"/>
      <c r="DS15" s="387"/>
      <c r="DT15" s="387"/>
      <c r="DU15" s="387"/>
      <c r="DV15" s="387"/>
      <c r="DW15" s="387"/>
      <c r="DX15" s="387"/>
      <c r="DY15" s="387"/>
      <c r="DZ15" s="387"/>
      <c r="EA15" s="387"/>
      <c r="EB15" s="387"/>
      <c r="EC15" s="387"/>
      <c r="ED15" s="387"/>
      <c r="EE15" s="387"/>
      <c r="EF15" s="387"/>
      <c r="EG15" s="387"/>
      <c r="EH15" s="387"/>
      <c r="EI15" s="387"/>
      <c r="EJ15" s="387"/>
      <c r="EK15" s="387"/>
      <c r="EL15" s="387"/>
      <c r="EM15" s="387"/>
      <c r="EN15" s="387"/>
      <c r="EO15" s="387"/>
      <c r="EP15" s="387"/>
      <c r="EQ15" s="387"/>
      <c r="ER15" s="387"/>
      <c r="ES15" s="387"/>
      <c r="ET15" s="387"/>
      <c r="EU15" s="387"/>
      <c r="EV15" s="387"/>
      <c r="EW15" s="387"/>
      <c r="EX15" s="387"/>
      <c r="EY15" s="387"/>
      <c r="EZ15" s="387"/>
      <c r="FA15" s="387"/>
      <c r="FB15" s="387"/>
      <c r="FC15" s="387"/>
      <c r="FD15" s="387"/>
      <c r="FE15" s="387"/>
      <c r="FF15" s="387"/>
      <c r="FG15" s="387"/>
      <c r="FH15" s="387"/>
      <c r="FI15" s="387"/>
      <c r="FJ15" s="387"/>
      <c r="FK15" s="387"/>
      <c r="FL15" s="387"/>
      <c r="FM15" s="387"/>
      <c r="FN15" s="387"/>
      <c r="FO15" s="387"/>
      <c r="FP15" s="387"/>
      <c r="FQ15" s="387"/>
      <c r="FR15" s="387"/>
      <c r="FS15" s="387"/>
      <c r="FT15" s="387"/>
      <c r="FU15" s="387"/>
      <c r="FV15" s="387"/>
      <c r="FW15" s="387"/>
      <c r="FX15" s="387"/>
      <c r="FY15" s="387"/>
      <c r="FZ15" s="387"/>
      <c r="GA15" s="387"/>
      <c r="GB15" s="387"/>
      <c r="GC15" s="387"/>
      <c r="GD15" s="387"/>
      <c r="GE15" s="387"/>
      <c r="GF15" s="387"/>
      <c r="GG15" s="387"/>
      <c r="GH15" s="387"/>
      <c r="GI15" s="387"/>
      <c r="GJ15" s="387"/>
      <c r="GK15" s="387"/>
      <c r="GL15" s="387"/>
      <c r="GM15" s="387"/>
      <c r="GN15" s="387"/>
      <c r="GO15" s="387"/>
      <c r="GP15" s="387"/>
      <c r="GQ15" s="387"/>
      <c r="GR15" s="387"/>
      <c r="GS15" s="387"/>
      <c r="GT15" s="387"/>
      <c r="GU15" s="387"/>
      <c r="GV15" s="387"/>
      <c r="GW15" s="387"/>
      <c r="GX15" s="387"/>
      <c r="GY15" s="387"/>
      <c r="GZ15" s="387"/>
      <c r="HA15" s="387"/>
      <c r="HB15" s="387"/>
      <c r="HC15" s="387"/>
      <c r="HD15" s="387"/>
      <c r="HE15" s="387"/>
      <c r="HF15" s="387"/>
      <c r="HG15" s="387"/>
      <c r="HH15" s="387"/>
      <c r="HI15" s="387"/>
      <c r="HJ15" s="387"/>
      <c r="HK15" s="387"/>
      <c r="HL15" s="387"/>
      <c r="HM15" s="387"/>
      <c r="HN15" s="387"/>
      <c r="HO15" s="387"/>
      <c r="HP15" s="387"/>
      <c r="HQ15" s="387"/>
      <c r="HR15" s="387"/>
      <c r="HS15" s="387"/>
      <c r="HT15" s="387"/>
      <c r="HU15" s="387"/>
      <c r="HV15" s="387"/>
      <c r="HW15" s="387"/>
      <c r="HX15" s="387"/>
      <c r="HY15" s="387"/>
      <c r="HZ15" s="387"/>
      <c r="IA15" s="387"/>
      <c r="IB15" s="387"/>
      <c r="IC15" s="387"/>
      <c r="ID15" s="387"/>
      <c r="IE15" s="387"/>
      <c r="IF15" s="387"/>
      <c r="IG15" s="387"/>
      <c r="IH15" s="387"/>
      <c r="II15" s="387"/>
      <c r="IJ15" s="387"/>
      <c r="IK15" s="387"/>
      <c r="IL15" s="387"/>
      <c r="IM15" s="387"/>
      <c r="IN15" s="387"/>
      <c r="IO15" s="387"/>
      <c r="IP15" s="387"/>
      <c r="IQ15" s="387"/>
      <c r="IR15" s="387"/>
      <c r="IS15" s="387"/>
      <c r="IT15" s="387"/>
      <c r="IU15" s="387"/>
      <c r="IV15" s="387"/>
      <c r="IW15" s="387"/>
      <c r="IX15" s="387"/>
      <c r="IY15" s="387"/>
      <c r="IZ15" s="387"/>
      <c r="JA15" s="387"/>
      <c r="JB15" s="387"/>
      <c r="JC15" s="387"/>
      <c r="JD15" s="387"/>
      <c r="JE15" s="387"/>
      <c r="JF15" s="387"/>
      <c r="JG15" s="387"/>
      <c r="JH15" s="387"/>
      <c r="JI15" s="387"/>
      <c r="JJ15" s="387"/>
      <c r="JK15" s="387"/>
      <c r="JL15" s="387"/>
      <c r="JM15" s="387"/>
      <c r="JN15" s="387"/>
      <c r="JO15" s="387"/>
      <c r="JP15" s="387"/>
      <c r="JQ15" s="387"/>
      <c r="JR15" s="387"/>
      <c r="JS15" s="387"/>
      <c r="JT15" s="387"/>
      <c r="JU15" s="387"/>
      <c r="JV15" s="387"/>
      <c r="JW15" s="387"/>
      <c r="JX15" s="387"/>
      <c r="JY15" s="387"/>
      <c r="JZ15" s="387"/>
      <c r="KA15" s="387"/>
      <c r="KB15" s="387"/>
      <c r="KC15" s="387"/>
      <c r="KD15" s="387"/>
      <c r="KE15" s="387"/>
      <c r="KF15" s="387"/>
      <c r="KG15" s="387"/>
      <c r="KH15" s="387"/>
      <c r="KI15" s="387"/>
      <c r="KJ15" s="387"/>
      <c r="KK15" s="387"/>
      <c r="KL15" s="387"/>
      <c r="KM15" s="387"/>
      <c r="KN15" s="387"/>
      <c r="KO15" s="387"/>
      <c r="KP15" s="387"/>
      <c r="KQ15" s="387"/>
      <c r="KR15" s="387"/>
      <c r="KS15" s="387"/>
      <c r="KT15" s="387"/>
      <c r="KU15" s="387"/>
      <c r="KV15" s="387"/>
      <c r="KW15" s="387"/>
      <c r="KX15" s="387"/>
      <c r="KY15" s="387"/>
      <c r="KZ15" s="387"/>
      <c r="LA15" s="387"/>
      <c r="LB15" s="387"/>
      <c r="LC15" s="387"/>
      <c r="LD15" s="387"/>
      <c r="LE15" s="387"/>
      <c r="LF15" s="387"/>
      <c r="LG15" s="387"/>
      <c r="LH15" s="387"/>
      <c r="LI15" s="387"/>
      <c r="LJ15" s="387"/>
      <c r="LK15" s="387"/>
      <c r="LL15" s="387"/>
      <c r="LM15" s="387"/>
      <c r="LN15" s="387"/>
      <c r="LO15" s="387"/>
      <c r="LP15" s="387"/>
      <c r="LQ15" s="387"/>
      <c r="LR15" s="387"/>
      <c r="LS15" s="387"/>
      <c r="LT15" s="387"/>
      <c r="LU15" s="387"/>
      <c r="LV15" s="387"/>
      <c r="LW15" s="387"/>
      <c r="LX15" s="387"/>
      <c r="LY15" s="387"/>
      <c r="LZ15" s="387"/>
      <c r="MA15" s="387"/>
      <c r="MB15" s="387"/>
      <c r="MC15" s="387"/>
      <c r="MD15" s="387"/>
      <c r="ME15" s="387"/>
      <c r="MF15" s="387"/>
      <c r="MG15" s="387"/>
      <c r="MH15" s="387"/>
      <c r="MI15" s="387"/>
      <c r="MJ15" s="387"/>
      <c r="MK15" s="387"/>
      <c r="ML15" s="387"/>
      <c r="MM15" s="387"/>
      <c r="MN15" s="387"/>
      <c r="MO15" s="387"/>
      <c r="MP15" s="387"/>
      <c r="MQ15" s="387"/>
      <c r="MR15" s="387"/>
      <c r="MS15" s="387"/>
      <c r="MT15" s="387"/>
      <c r="MU15" s="387"/>
      <c r="MV15" s="387"/>
      <c r="MW15" s="387"/>
      <c r="MX15" s="387"/>
      <c r="MY15" s="387"/>
      <c r="MZ15" s="387"/>
      <c r="NA15" s="387"/>
      <c r="NB15" s="387"/>
      <c r="NC15" s="387"/>
      <c r="ND15" s="387"/>
      <c r="NE15" s="387"/>
      <c r="NF15" s="387"/>
      <c r="NG15" s="387"/>
      <c r="NH15" s="387"/>
      <c r="NI15" s="387"/>
      <c r="NJ15" s="387"/>
      <c r="NK15" s="387"/>
      <c r="NL15" s="387"/>
      <c r="NM15" s="387"/>
      <c r="NN15" s="387"/>
      <c r="NO15" s="387"/>
      <c r="NP15" s="387"/>
      <c r="NQ15" s="387"/>
      <c r="NR15" s="387"/>
      <c r="NS15" s="387"/>
      <c r="NT15" s="387"/>
      <c r="NU15" s="387"/>
      <c r="NV15" s="387"/>
      <c r="NW15" s="387"/>
      <c r="NX15" s="387"/>
      <c r="NY15" s="387"/>
      <c r="NZ15" s="387"/>
      <c r="OA15" s="387"/>
      <c r="OB15" s="387"/>
      <c r="OC15" s="387"/>
      <c r="OD15" s="387"/>
      <c r="OE15" s="387"/>
      <c r="OF15" s="387"/>
      <c r="OG15" s="387"/>
      <c r="OH15" s="387"/>
      <c r="OI15" s="387"/>
      <c r="OJ15" s="387"/>
      <c r="OK15" s="387"/>
      <c r="OL15" s="387"/>
      <c r="OM15" s="387"/>
      <c r="ON15" s="387"/>
      <c r="OO15" s="387"/>
      <c r="OP15" s="387"/>
      <c r="OQ15" s="387"/>
      <c r="OR15" s="387"/>
      <c r="OS15" s="387"/>
      <c r="OT15" s="387"/>
      <c r="OU15" s="387"/>
      <c r="OV15" s="387"/>
      <c r="OW15" s="387"/>
      <c r="OX15" s="387"/>
      <c r="OY15" s="387"/>
      <c r="OZ15" s="387"/>
      <c r="PA15" s="387"/>
      <c r="PB15" s="387"/>
      <c r="PC15" s="387"/>
      <c r="PD15" s="387"/>
      <c r="PE15" s="387"/>
      <c r="PF15" s="387"/>
      <c r="PG15" s="387"/>
      <c r="PH15" s="387"/>
      <c r="PI15" s="387"/>
      <c r="PJ15" s="387"/>
      <c r="PK15" s="387"/>
      <c r="PL15" s="387"/>
      <c r="PM15" s="387"/>
      <c r="PN15" s="387"/>
      <c r="PO15" s="387"/>
      <c r="PP15" s="387"/>
      <c r="PQ15" s="387"/>
      <c r="PR15" s="387"/>
      <c r="PS15" s="387"/>
      <c r="PT15" s="387"/>
      <c r="PU15" s="387"/>
      <c r="PV15" s="387"/>
      <c r="PW15" s="387"/>
      <c r="PX15" s="387"/>
      <c r="PY15" s="387"/>
      <c r="PZ15" s="387"/>
      <c r="QA15" s="387"/>
      <c r="QB15" s="387"/>
      <c r="QC15" s="387"/>
      <c r="QD15" s="387"/>
      <c r="QE15" s="387"/>
      <c r="QF15" s="387"/>
      <c r="QG15" s="387"/>
      <c r="QH15" s="387"/>
      <c r="QI15" s="387"/>
      <c r="QJ15" s="387"/>
      <c r="QK15" s="387"/>
      <c r="QL15" s="387"/>
      <c r="QM15" s="387"/>
      <c r="QN15" s="387"/>
      <c r="QO15" s="387"/>
      <c r="QP15" s="387"/>
      <c r="QQ15" s="387"/>
      <c r="QR15" s="387"/>
      <c r="QS15" s="387"/>
      <c r="QT15" s="387"/>
      <c r="QU15" s="387"/>
      <c r="QV15" s="387"/>
      <c r="QW15" s="387"/>
      <c r="QX15" s="387"/>
      <c r="QY15" s="387"/>
      <c r="QZ15" s="387"/>
      <c r="RA15" s="387"/>
      <c r="RB15" s="387"/>
      <c r="RC15" s="387"/>
      <c r="RD15" s="387"/>
      <c r="RE15" s="387"/>
      <c r="RF15" s="387"/>
      <c r="RG15" s="387"/>
      <c r="RH15" s="387"/>
      <c r="RI15" s="387"/>
      <c r="RJ15" s="387"/>
      <c r="RK15" s="387"/>
      <c r="RL15" s="387"/>
      <c r="RM15" s="387"/>
      <c r="RN15" s="387"/>
      <c r="RO15" s="387"/>
      <c r="RP15" s="387"/>
      <c r="RQ15" s="387"/>
      <c r="RR15" s="387"/>
      <c r="RS15" s="387"/>
      <c r="RT15" s="387"/>
      <c r="RU15" s="387"/>
      <c r="RV15" s="387"/>
      <c r="RW15" s="387"/>
      <c r="RX15" s="387"/>
      <c r="RY15" s="387"/>
      <c r="RZ15" s="387"/>
      <c r="SA15" s="387"/>
      <c r="SB15" s="387"/>
      <c r="SC15" s="387"/>
      <c r="SD15" s="387"/>
      <c r="SE15" s="387"/>
      <c r="SF15" s="387"/>
      <c r="SG15" s="387"/>
      <c r="SH15" s="387"/>
      <c r="SI15" s="387"/>
      <c r="SJ15" s="387"/>
      <c r="SK15" s="387"/>
      <c r="SL15" s="387"/>
      <c r="SM15" s="387"/>
      <c r="SN15" s="387"/>
      <c r="SO15" s="387"/>
      <c r="SP15" s="387"/>
      <c r="SQ15" s="387"/>
      <c r="SR15" s="387"/>
      <c r="SS15" s="387"/>
      <c r="ST15" s="387"/>
      <c r="SU15" s="387"/>
      <c r="SV15" s="387"/>
      <c r="SW15" s="387"/>
      <c r="SX15" s="387"/>
      <c r="SY15" s="387"/>
      <c r="SZ15" s="387"/>
      <c r="TA15" s="387"/>
      <c r="TB15" s="387"/>
      <c r="TC15" s="387"/>
      <c r="TD15" s="387"/>
      <c r="TE15" s="387"/>
      <c r="TF15" s="387"/>
      <c r="TG15" s="387"/>
      <c r="TH15" s="387"/>
      <c r="TI15" s="387"/>
      <c r="TJ15" s="387"/>
      <c r="TK15" s="387"/>
      <c r="TL15" s="387"/>
      <c r="TM15" s="387"/>
      <c r="TN15" s="387"/>
      <c r="TO15" s="387"/>
      <c r="TP15" s="387"/>
      <c r="TQ15" s="387"/>
      <c r="TR15" s="387"/>
      <c r="TS15" s="387"/>
      <c r="TT15" s="387"/>
      <c r="TU15" s="387"/>
      <c r="TV15" s="387"/>
      <c r="TW15" s="387"/>
      <c r="TX15" s="387"/>
      <c r="TY15" s="387"/>
      <c r="TZ15" s="387"/>
      <c r="UA15" s="387"/>
      <c r="UB15" s="387"/>
      <c r="UC15" s="387"/>
      <c r="UD15" s="387"/>
      <c r="UE15" s="387"/>
      <c r="UF15" s="387"/>
      <c r="UG15" s="387"/>
      <c r="UH15" s="387"/>
      <c r="UI15" s="387"/>
      <c r="UJ15" s="387"/>
      <c r="UK15" s="387"/>
      <c r="UL15" s="387"/>
      <c r="UM15" s="387"/>
      <c r="UN15" s="387"/>
      <c r="UO15" s="387"/>
      <c r="UP15" s="387"/>
      <c r="UQ15" s="387"/>
      <c r="UR15" s="387"/>
      <c r="US15" s="387"/>
      <c r="UT15" s="387"/>
      <c r="UU15" s="387"/>
      <c r="UV15" s="387"/>
      <c r="UW15" s="387"/>
      <c r="UX15" s="387"/>
      <c r="UY15" s="387"/>
      <c r="UZ15" s="387"/>
      <c r="VA15" s="387"/>
      <c r="VB15" s="387"/>
      <c r="VC15" s="387"/>
      <c r="VD15" s="387"/>
      <c r="VE15" s="387"/>
      <c r="VF15" s="387"/>
      <c r="VG15" s="387"/>
      <c r="VH15" s="387"/>
      <c r="VI15" s="387"/>
      <c r="VJ15" s="387"/>
      <c r="VK15" s="387"/>
      <c r="VL15" s="387"/>
      <c r="VM15" s="387"/>
      <c r="VN15" s="387"/>
      <c r="VO15" s="387"/>
      <c r="VP15" s="387"/>
      <c r="VQ15" s="387"/>
      <c r="VR15" s="387"/>
      <c r="VS15" s="387"/>
      <c r="VT15" s="387"/>
      <c r="VU15" s="387"/>
      <c r="VV15" s="387"/>
      <c r="VW15" s="387"/>
      <c r="VX15" s="387"/>
      <c r="VY15" s="387"/>
      <c r="VZ15" s="387"/>
      <c r="WA15" s="387"/>
      <c r="WB15" s="387"/>
      <c r="WC15" s="387"/>
      <c r="WD15" s="387"/>
      <c r="WE15" s="387"/>
      <c r="WF15" s="387"/>
      <c r="WG15" s="387"/>
      <c r="WH15" s="387"/>
      <c r="WI15" s="387"/>
      <c r="WJ15" s="387"/>
      <c r="WK15" s="387"/>
      <c r="WL15" s="387"/>
      <c r="WM15" s="387"/>
      <c r="WN15" s="387"/>
      <c r="WO15" s="387"/>
      <c r="WP15" s="387"/>
      <c r="WQ15" s="387"/>
      <c r="WR15" s="387"/>
      <c r="WS15" s="387"/>
      <c r="WT15" s="387"/>
      <c r="WU15" s="387"/>
      <c r="WV15" s="387"/>
      <c r="WW15" s="387"/>
      <c r="WX15" s="387"/>
      <c r="WY15" s="387"/>
      <c r="WZ15" s="387"/>
      <c r="XA15" s="387"/>
      <c r="XB15" s="387"/>
      <c r="XC15" s="387"/>
      <c r="XD15" s="387"/>
      <c r="XE15" s="387"/>
      <c r="XF15" s="387"/>
      <c r="XG15" s="387"/>
      <c r="XH15" s="387"/>
      <c r="XI15" s="387"/>
      <c r="XJ15" s="387"/>
      <c r="XK15" s="387"/>
      <c r="XL15" s="387"/>
      <c r="XM15" s="387"/>
      <c r="XN15" s="387"/>
      <c r="XO15" s="387"/>
      <c r="XP15" s="387"/>
      <c r="XQ15" s="387"/>
      <c r="XR15" s="387"/>
      <c r="XS15" s="387"/>
      <c r="XT15" s="387"/>
      <c r="XU15" s="387"/>
      <c r="XV15" s="387"/>
      <c r="XW15" s="387"/>
      <c r="XX15" s="387"/>
      <c r="XY15" s="387"/>
      <c r="XZ15" s="387"/>
      <c r="YA15" s="387"/>
      <c r="YB15" s="387"/>
      <c r="YC15" s="387"/>
      <c r="YD15" s="387"/>
      <c r="YE15" s="387"/>
      <c r="YF15" s="387"/>
      <c r="YG15" s="387"/>
      <c r="YH15" s="387"/>
      <c r="YI15" s="387"/>
      <c r="YJ15" s="387"/>
      <c r="YK15" s="387"/>
      <c r="YL15" s="387"/>
      <c r="YM15" s="387"/>
      <c r="YN15" s="387"/>
      <c r="YO15" s="387"/>
      <c r="YP15" s="387"/>
      <c r="YQ15" s="387"/>
      <c r="YR15" s="387"/>
      <c r="YS15" s="387"/>
      <c r="YT15" s="387"/>
      <c r="YU15" s="387"/>
      <c r="YV15" s="387"/>
      <c r="YW15" s="387"/>
      <c r="YX15" s="387"/>
      <c r="YY15" s="387"/>
      <c r="YZ15" s="387"/>
      <c r="ZA15" s="387"/>
      <c r="ZB15" s="387"/>
      <c r="ZC15" s="387"/>
      <c r="ZD15" s="387"/>
      <c r="ZE15" s="387"/>
      <c r="ZF15" s="387"/>
      <c r="ZG15" s="387"/>
      <c r="ZH15" s="387"/>
      <c r="ZI15" s="387"/>
      <c r="ZJ15" s="387"/>
      <c r="ZK15" s="387"/>
      <c r="ZL15" s="387"/>
      <c r="ZM15" s="387"/>
      <c r="ZN15" s="387"/>
      <c r="ZO15" s="387"/>
      <c r="ZP15" s="387"/>
      <c r="ZQ15" s="387"/>
      <c r="ZR15" s="387"/>
      <c r="ZS15" s="387"/>
      <c r="ZT15" s="387"/>
      <c r="ZU15" s="387"/>
      <c r="ZV15" s="387"/>
      <c r="ZW15" s="387"/>
      <c r="ZX15" s="387"/>
      <c r="ZY15" s="387"/>
      <c r="ZZ15" s="387"/>
      <c r="AAA15" s="387"/>
      <c r="AAB15" s="387"/>
      <c r="AAC15" s="387"/>
      <c r="AAD15" s="387"/>
      <c r="AAE15" s="387"/>
      <c r="AAF15" s="387"/>
      <c r="AAG15" s="387"/>
      <c r="AAH15" s="387"/>
      <c r="AAI15" s="387"/>
      <c r="AAJ15" s="387"/>
      <c r="AAK15" s="387"/>
      <c r="AAL15" s="387"/>
      <c r="AAM15" s="387"/>
      <c r="AAN15" s="387"/>
      <c r="AAO15" s="387"/>
      <c r="AAP15" s="387"/>
      <c r="AAQ15" s="387"/>
      <c r="AAR15" s="387"/>
      <c r="AAS15" s="387"/>
      <c r="AAT15" s="387"/>
      <c r="AAU15" s="387"/>
      <c r="AAV15" s="387"/>
      <c r="AAW15" s="387"/>
      <c r="AAX15" s="387"/>
      <c r="AAY15" s="387"/>
      <c r="AAZ15" s="387"/>
      <c r="ABA15" s="387"/>
      <c r="ABB15" s="387"/>
      <c r="ABC15" s="387"/>
      <c r="ABD15" s="387"/>
      <c r="ABE15" s="387"/>
      <c r="ABF15" s="387"/>
      <c r="ABG15" s="387"/>
      <c r="ABH15" s="387"/>
      <c r="ABI15" s="387"/>
      <c r="ABJ15" s="387"/>
      <c r="ABK15" s="387"/>
      <c r="ABL15" s="387"/>
      <c r="ABM15" s="387"/>
      <c r="ABN15" s="387"/>
      <c r="ABO15" s="387"/>
      <c r="ABP15" s="387"/>
      <c r="ABQ15" s="387"/>
      <c r="ABR15" s="387"/>
      <c r="ABS15" s="387"/>
      <c r="ABT15" s="387"/>
      <c r="ABU15" s="387"/>
      <c r="ABV15" s="387"/>
      <c r="ABW15" s="387"/>
      <c r="ABX15" s="387"/>
      <c r="ABY15" s="387"/>
      <c r="ABZ15" s="387"/>
      <c r="ACA15" s="387"/>
      <c r="ACB15" s="387"/>
      <c r="ACC15" s="387"/>
      <c r="ACD15" s="387"/>
      <c r="ACE15" s="387"/>
      <c r="ACF15" s="387"/>
      <c r="ACG15" s="387"/>
      <c r="ACH15" s="387"/>
      <c r="ACI15" s="387"/>
      <c r="ACJ15" s="387"/>
      <c r="ACK15" s="387"/>
      <c r="ACL15" s="387"/>
      <c r="ACM15" s="387"/>
      <c r="ACN15" s="387"/>
      <c r="ACO15" s="387"/>
      <c r="ACP15" s="387"/>
      <c r="ACQ15" s="387"/>
      <c r="ACR15" s="387"/>
      <c r="ACS15" s="387"/>
      <c r="ACT15" s="387"/>
      <c r="ACU15" s="387"/>
      <c r="ACV15" s="387"/>
      <c r="ACW15" s="387"/>
      <c r="ACX15" s="387"/>
      <c r="ACY15" s="387"/>
      <c r="ACZ15" s="387"/>
      <c r="ADA15" s="387"/>
      <c r="ADB15" s="387"/>
      <c r="ADC15" s="387"/>
      <c r="ADD15" s="387"/>
      <c r="ADE15" s="387"/>
      <c r="ADF15" s="387"/>
      <c r="ADG15" s="387"/>
      <c r="ADH15" s="387"/>
      <c r="ADI15" s="387"/>
      <c r="ADJ15" s="387"/>
      <c r="ADK15" s="387"/>
      <c r="ADL15" s="387"/>
      <c r="ADM15" s="387"/>
      <c r="ADN15" s="387"/>
      <c r="ADO15" s="387"/>
      <c r="ADP15" s="387"/>
      <c r="ADQ15" s="387"/>
      <c r="ADR15" s="387"/>
      <c r="ADS15" s="387"/>
      <c r="ADT15" s="387"/>
      <c r="ADU15" s="387"/>
      <c r="ADV15" s="387"/>
      <c r="ADW15" s="387"/>
      <c r="ADX15" s="387"/>
      <c r="ADY15" s="387"/>
      <c r="ADZ15" s="387"/>
      <c r="AEA15" s="387"/>
      <c r="AEB15" s="387"/>
      <c r="AEC15" s="387"/>
      <c r="AED15" s="387"/>
      <c r="AEE15" s="387"/>
      <c r="AEF15" s="387"/>
      <c r="AEG15" s="387"/>
      <c r="AEH15" s="387"/>
      <c r="AEI15" s="387"/>
      <c r="AEJ15" s="387"/>
      <c r="AEK15" s="387"/>
      <c r="AEL15" s="387"/>
      <c r="AEM15" s="387"/>
      <c r="AEN15" s="387"/>
      <c r="AEO15" s="387"/>
      <c r="AEP15" s="387"/>
      <c r="AEQ15" s="387"/>
      <c r="AER15" s="387"/>
      <c r="AES15" s="387"/>
      <c r="AET15" s="387"/>
      <c r="AEU15" s="387"/>
      <c r="AEV15" s="387"/>
      <c r="AEW15" s="387"/>
      <c r="AEX15" s="387"/>
      <c r="AEY15" s="387"/>
      <c r="AEZ15" s="387"/>
      <c r="AFA15" s="387"/>
      <c r="AFB15" s="387"/>
      <c r="AFC15" s="387"/>
      <c r="AFD15" s="387"/>
      <c r="AFE15" s="387"/>
      <c r="AFF15" s="387"/>
      <c r="AFG15" s="387"/>
      <c r="AFH15" s="387"/>
      <c r="AFI15" s="387"/>
      <c r="AFJ15" s="387"/>
      <c r="AFK15" s="387"/>
      <c r="AFL15" s="387"/>
      <c r="AFM15" s="387"/>
      <c r="AFN15" s="387"/>
      <c r="AFO15" s="387"/>
      <c r="AFP15" s="387"/>
      <c r="AFQ15" s="387"/>
      <c r="AFR15" s="387"/>
      <c r="AFS15" s="387"/>
      <c r="AFT15" s="387"/>
      <c r="AFU15" s="387"/>
      <c r="AFV15" s="387"/>
      <c r="AFW15" s="387"/>
      <c r="AFX15" s="387"/>
      <c r="AFY15" s="387"/>
      <c r="AFZ15" s="387"/>
      <c r="AGA15" s="387"/>
      <c r="AGB15" s="387"/>
      <c r="AGC15" s="387"/>
      <c r="AGD15" s="387"/>
      <c r="AGE15" s="387"/>
      <c r="AGF15" s="387"/>
      <c r="AGG15" s="387"/>
      <c r="AGH15" s="387"/>
      <c r="AGI15" s="387"/>
      <c r="AGJ15" s="387"/>
      <c r="AGK15" s="387"/>
      <c r="AGL15" s="387"/>
      <c r="AGM15" s="387"/>
      <c r="AGN15" s="387"/>
      <c r="AGO15" s="387"/>
      <c r="AGP15" s="387"/>
      <c r="AGQ15" s="387"/>
      <c r="AGR15" s="387"/>
      <c r="AGS15" s="387"/>
      <c r="AGT15" s="387"/>
      <c r="AGU15" s="387"/>
      <c r="AGV15" s="387"/>
      <c r="AGW15" s="387"/>
      <c r="AGX15" s="387"/>
      <c r="AGY15" s="387"/>
      <c r="AGZ15" s="387"/>
      <c r="AHA15" s="387"/>
      <c r="AHB15" s="387"/>
      <c r="AHC15" s="387"/>
      <c r="AHD15" s="387"/>
      <c r="AHE15" s="387"/>
      <c r="AHF15" s="387"/>
      <c r="AHG15" s="387"/>
      <c r="AHH15" s="387"/>
      <c r="AHI15" s="387"/>
      <c r="AHJ15" s="387"/>
      <c r="AHK15" s="387"/>
      <c r="AHL15" s="387"/>
      <c r="AHM15" s="387"/>
      <c r="AHN15" s="387"/>
      <c r="AHO15" s="387"/>
      <c r="AHP15" s="387"/>
      <c r="AHQ15" s="387"/>
      <c r="AHR15" s="387"/>
      <c r="AHS15" s="387"/>
      <c r="AHT15" s="387"/>
      <c r="AHU15" s="387"/>
      <c r="AHV15" s="387"/>
      <c r="AHW15" s="387"/>
      <c r="AHX15" s="387"/>
      <c r="AHY15" s="387"/>
      <c r="AHZ15" s="387"/>
      <c r="AIA15" s="387"/>
      <c r="AIB15" s="387"/>
    </row>
    <row r="16" spans="1:912" s="397" customFormat="1" ht="35.25" customHeight="1" x14ac:dyDescent="0.2">
      <c r="A16" s="441" t="s">
        <v>332</v>
      </c>
      <c r="B16" s="439">
        <f>'PRESUPUESTO P.I.B-Agrupación'!D35</f>
        <v>0</v>
      </c>
      <c r="C16" s="439">
        <f>'PRESUPUESTO P.I.B-Agrupación'!E35</f>
        <v>0</v>
      </c>
      <c r="D16" s="439">
        <f>'PRESUPUESTO P.I.B-Agrupación'!F35</f>
        <v>0</v>
      </c>
      <c r="E16" s="439">
        <f>'PRESUPUESTO P.I.B-Agrupación'!I35</f>
        <v>0</v>
      </c>
      <c r="F16" s="439">
        <f>'PRESUPUESTO P.I.B-Agrupación'!L35</f>
        <v>0</v>
      </c>
      <c r="G16" s="439">
        <f>'PRESUPUESTO P.I.B-Agrupación'!O35</f>
        <v>0</v>
      </c>
      <c r="H16" s="439">
        <f>'PRESUPUESTO P.I.B-Agrupación'!R35</f>
        <v>0</v>
      </c>
      <c r="I16" s="439">
        <f>'PRESUPUESTO P.I.B-Agrupación'!U35</f>
        <v>0</v>
      </c>
      <c r="J16" s="391"/>
      <c r="K16" s="391"/>
      <c r="L16" s="391"/>
      <c r="M16" s="391"/>
      <c r="N16" s="391"/>
      <c r="O16" s="391"/>
      <c r="P16" s="391"/>
      <c r="Q16" s="391"/>
      <c r="R16" s="391"/>
      <c r="S16" s="391"/>
    </row>
    <row r="17" spans="1:19" s="397" customFormat="1" ht="35.25" customHeight="1" x14ac:dyDescent="0.2">
      <c r="A17" s="442" t="s">
        <v>512</v>
      </c>
      <c r="B17" s="440">
        <f>'PRESUPUESTO P.I.B-Agrupación'!D38</f>
        <v>0</v>
      </c>
      <c r="C17" s="440">
        <f>'PRESUPUESTO P.I.B-Agrupación'!E38</f>
        <v>0</v>
      </c>
      <c r="D17" s="440">
        <f>'PRESUPUESTO P.I.B-Agrupación'!F38</f>
        <v>0</v>
      </c>
      <c r="E17" s="440">
        <f>'PRESUPUESTO P.I.B-Agrupación'!I38</f>
        <v>0</v>
      </c>
      <c r="F17" s="440">
        <f>'PRESUPUESTO P.I.B-Agrupación'!L38</f>
        <v>0</v>
      </c>
      <c r="G17" s="440">
        <f>'PRESUPUESTO P.I.B-Agrupación'!O38</f>
        <v>0</v>
      </c>
      <c r="H17" s="440">
        <f>'PRESUPUESTO P.I.B-Agrupación'!R38</f>
        <v>0</v>
      </c>
      <c r="I17" s="440">
        <f>'PRESUPUESTO P.I.B-Agrupación'!U38</f>
        <v>0</v>
      </c>
      <c r="J17" s="391"/>
      <c r="K17" s="391"/>
      <c r="L17" s="391"/>
      <c r="M17" s="391"/>
      <c r="N17" s="391"/>
      <c r="O17" s="391"/>
      <c r="P17" s="391"/>
      <c r="Q17" s="391"/>
      <c r="R17" s="391"/>
      <c r="S17" s="391"/>
    </row>
    <row r="18" spans="1:19" s="397" customFormat="1" ht="36.75" customHeight="1" x14ac:dyDescent="0.2">
      <c r="A18" s="443" t="s">
        <v>387</v>
      </c>
      <c r="B18" s="444">
        <f>'PRESUPUESTO P.I.B-Agrupación'!D39</f>
        <v>0</v>
      </c>
      <c r="C18" s="444">
        <f>'PRESUPUESTO P.I.B-Agrupación'!E39</f>
        <v>0</v>
      </c>
      <c r="D18" s="444">
        <f>'PRESUPUESTO P.I.B-Agrupación'!F39</f>
        <v>0</v>
      </c>
      <c r="E18" s="444">
        <f>'PRESUPUESTO P.I.B-Agrupación'!I39</f>
        <v>0</v>
      </c>
      <c r="F18" s="444">
        <f>'PRESUPUESTO P.I.B-Agrupación'!L39</f>
        <v>0</v>
      </c>
      <c r="G18" s="444">
        <f>'PRESUPUESTO P.I.B-Agrupación'!O39</f>
        <v>0</v>
      </c>
      <c r="H18" s="444">
        <f>'PRESUPUESTO P.I.B-Agrupación'!R39</f>
        <v>0</v>
      </c>
      <c r="I18" s="444">
        <f>'PRESUPUESTO P.I.B-Agrupación'!U39</f>
        <v>0</v>
      </c>
      <c r="J18" s="391"/>
      <c r="K18" s="391"/>
      <c r="L18" s="391"/>
      <c r="M18" s="391"/>
      <c r="N18" s="391"/>
      <c r="O18" s="391"/>
      <c r="P18" s="391"/>
      <c r="Q18" s="391"/>
      <c r="R18" s="391"/>
      <c r="S18" s="391"/>
    </row>
    <row r="19" spans="1:19" ht="35.25" customHeight="1" x14ac:dyDescent="0.2">
      <c r="A19" s="445" t="s">
        <v>386</v>
      </c>
      <c r="B19" s="446">
        <f>'PRESUPUESTO P.I.B-Agrupación'!D40</f>
        <v>0</v>
      </c>
      <c r="C19" s="446">
        <f>'PRESUPUESTO P.I.B-Agrupación'!E40</f>
        <v>0</v>
      </c>
      <c r="D19" s="446">
        <f>'PRESUPUESTO P.I.B-Agrupación'!F40</f>
        <v>0</v>
      </c>
      <c r="E19" s="446">
        <f>'PRESUPUESTO P.I.B-Agrupación'!I40</f>
        <v>0</v>
      </c>
      <c r="F19" s="446">
        <f>'PRESUPUESTO P.I.B-Agrupación'!L40</f>
        <v>0</v>
      </c>
      <c r="G19" s="446">
        <f>'PRESUPUESTO P.I.B-Agrupación'!O40</f>
        <v>0</v>
      </c>
      <c r="H19" s="446">
        <f>'PRESUPUESTO P.I.B-Agrupación'!R40</f>
        <v>0</v>
      </c>
      <c r="I19" s="446">
        <f>'PRESUPUESTO P.I.B-Agrupación'!U40</f>
        <v>0</v>
      </c>
    </row>
    <row r="20" spans="1:19" ht="35.25" customHeight="1" x14ac:dyDescent="0.2">
      <c r="A20" s="445" t="s">
        <v>385</v>
      </c>
      <c r="B20" s="398"/>
      <c r="C20" s="447">
        <f>ROUND(IFERROR(C18/$B$18,0),2)</f>
        <v>0</v>
      </c>
      <c r="D20" s="447">
        <f t="shared" ref="D20:I20" si="0">ROUND(IFERROR(D18/$B$18,0),2)</f>
        <v>0</v>
      </c>
      <c r="E20" s="447">
        <f t="shared" si="0"/>
        <v>0</v>
      </c>
      <c r="F20" s="447">
        <f t="shared" si="0"/>
        <v>0</v>
      </c>
      <c r="G20" s="447">
        <f t="shared" si="0"/>
        <v>0</v>
      </c>
      <c r="H20" s="447">
        <f t="shared" si="0"/>
        <v>0</v>
      </c>
      <c r="I20" s="447">
        <f t="shared" si="0"/>
        <v>0</v>
      </c>
    </row>
    <row r="21" spans="1:19" ht="35.25" customHeight="1" x14ac:dyDescent="0.2">
      <c r="B21" s="391"/>
      <c r="C21" s="391"/>
      <c r="D21" s="391"/>
      <c r="E21" s="391"/>
      <c r="F21" s="391"/>
    </row>
    <row r="22" spans="1:19" x14ac:dyDescent="0.2">
      <c r="B22" s="391"/>
      <c r="C22" s="391"/>
      <c r="D22" s="391"/>
      <c r="E22" s="391"/>
      <c r="F22" s="391"/>
    </row>
    <row r="23" spans="1:19" x14ac:dyDescent="0.2">
      <c r="B23" s="391"/>
      <c r="C23" s="391"/>
      <c r="D23" s="391"/>
      <c r="E23" s="391"/>
      <c r="F23" s="391"/>
    </row>
    <row r="24" spans="1:19" x14ac:dyDescent="0.2">
      <c r="B24" s="391"/>
      <c r="C24" s="391"/>
      <c r="D24" s="391"/>
      <c r="E24" s="391"/>
      <c r="F24" s="391"/>
    </row>
    <row r="25" spans="1:19" x14ac:dyDescent="0.2">
      <c r="B25" s="391"/>
      <c r="C25" s="391"/>
      <c r="D25" s="391"/>
      <c r="E25" s="391"/>
      <c r="F25" s="391"/>
    </row>
    <row r="26" spans="1:19" ht="35.25" customHeight="1" x14ac:dyDescent="0.2">
      <c r="B26" s="391"/>
      <c r="C26" s="391"/>
      <c r="D26" s="391"/>
      <c r="E26" s="391"/>
      <c r="F26" s="391"/>
    </row>
    <row r="27" spans="1:19" x14ac:dyDescent="0.2">
      <c r="B27" s="391"/>
      <c r="C27" s="391"/>
      <c r="D27" s="391"/>
      <c r="E27" s="391"/>
      <c r="F27" s="391"/>
    </row>
    <row r="28" spans="1:19" x14ac:dyDescent="0.2">
      <c r="B28" s="391"/>
      <c r="C28" s="391"/>
      <c r="D28" s="391"/>
      <c r="E28" s="391"/>
      <c r="F28" s="391"/>
    </row>
    <row r="29" spans="1:19" x14ac:dyDescent="0.2">
      <c r="B29" s="391"/>
      <c r="C29" s="391"/>
      <c r="D29" s="391"/>
      <c r="E29" s="391"/>
      <c r="F29" s="391"/>
    </row>
    <row r="30" spans="1:19" x14ac:dyDescent="0.2">
      <c r="B30" s="391"/>
      <c r="C30" s="391"/>
      <c r="D30" s="391"/>
      <c r="E30" s="391"/>
      <c r="F30" s="391"/>
    </row>
    <row r="31" spans="1:19" x14ac:dyDescent="0.2">
      <c r="B31" s="391"/>
      <c r="C31" s="391"/>
      <c r="D31" s="391"/>
      <c r="E31" s="391"/>
      <c r="F31" s="391"/>
    </row>
    <row r="32" spans="1:19" x14ac:dyDescent="0.2">
      <c r="B32" s="391"/>
      <c r="C32" s="391"/>
      <c r="D32" s="391"/>
      <c r="E32" s="391"/>
      <c r="F32" s="391"/>
    </row>
    <row r="33" spans="1:913" x14ac:dyDescent="0.2">
      <c r="B33" s="391"/>
      <c r="C33" s="391"/>
      <c r="D33" s="391"/>
      <c r="E33" s="391"/>
      <c r="F33" s="391"/>
    </row>
    <row r="34" spans="1:913" ht="35.25" customHeight="1" x14ac:dyDescent="0.2">
      <c r="B34" s="391"/>
      <c r="C34" s="391"/>
      <c r="D34" s="391"/>
      <c r="E34" s="391"/>
      <c r="F34"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row r="41" spans="1:913" s="399" customFormat="1" ht="35.25" customHeight="1" x14ac:dyDescent="0.2">
      <c r="A41" s="383"/>
      <c r="F41" s="397"/>
      <c r="G41" s="391"/>
      <c r="H41" s="391"/>
      <c r="I41" s="391"/>
      <c r="J41" s="391"/>
      <c r="K41" s="391"/>
      <c r="L41" s="391"/>
      <c r="M41" s="391"/>
      <c r="N41" s="391"/>
      <c r="O41" s="391"/>
      <c r="P41" s="391"/>
      <c r="Q41" s="391"/>
      <c r="R41" s="391"/>
      <c r="S41" s="391"/>
      <c r="T41" s="391"/>
      <c r="U41" s="391"/>
      <c r="V41" s="391"/>
      <c r="W41" s="391"/>
      <c r="X41" s="391"/>
      <c r="Y41" s="391"/>
      <c r="Z41" s="391"/>
      <c r="AA41" s="391"/>
      <c r="AB41" s="391"/>
      <c r="AC41" s="391"/>
      <c r="AD41" s="391"/>
      <c r="AE41" s="391"/>
      <c r="AF41" s="391"/>
      <c r="AG41" s="391"/>
      <c r="AH41" s="391"/>
      <c r="AI41" s="391"/>
      <c r="AJ41" s="391"/>
      <c r="AK41" s="391"/>
      <c r="AL41" s="391"/>
      <c r="AM41" s="391"/>
      <c r="AN41" s="391"/>
      <c r="AO41" s="391"/>
      <c r="AP41" s="391"/>
      <c r="AQ41" s="391"/>
      <c r="AR41" s="391"/>
      <c r="AS41" s="391"/>
      <c r="AT41" s="391"/>
      <c r="AU41" s="391"/>
      <c r="AV41" s="391"/>
      <c r="AW41" s="391"/>
      <c r="AX41" s="391"/>
      <c r="AY41" s="391"/>
      <c r="AZ41" s="391"/>
      <c r="BA41" s="391"/>
      <c r="BB41" s="391"/>
      <c r="BC41" s="391"/>
      <c r="BD41" s="391"/>
      <c r="BE41" s="391"/>
      <c r="BF41" s="391"/>
      <c r="BG41" s="391"/>
      <c r="BH41" s="391"/>
      <c r="BI41" s="391"/>
      <c r="BJ41" s="391"/>
      <c r="BK41" s="391"/>
      <c r="BL41" s="391"/>
      <c r="BM41" s="391"/>
      <c r="BN41" s="391"/>
      <c r="BO41" s="391"/>
      <c r="BP41" s="391"/>
      <c r="BQ41" s="391"/>
      <c r="BR41" s="391"/>
      <c r="BS41" s="391"/>
      <c r="BT41" s="391"/>
      <c r="BU41" s="391"/>
      <c r="BV41" s="391"/>
      <c r="BW41" s="391"/>
      <c r="BX41" s="391"/>
      <c r="BY41" s="391"/>
      <c r="BZ41" s="391"/>
      <c r="CA41" s="391"/>
      <c r="CB41" s="391"/>
      <c r="CC41" s="391"/>
      <c r="CD41" s="391"/>
      <c r="CE41" s="391"/>
      <c r="CF41" s="391"/>
      <c r="CG41" s="391"/>
      <c r="CH41" s="391"/>
      <c r="CI41" s="391"/>
      <c r="CJ41" s="391"/>
      <c r="CK41" s="391"/>
      <c r="CL41" s="391"/>
      <c r="CM41" s="391"/>
      <c r="CN41" s="391"/>
      <c r="CO41" s="391"/>
      <c r="CP41" s="391"/>
      <c r="CQ41" s="391"/>
      <c r="CR41" s="391"/>
      <c r="CS41" s="391"/>
      <c r="CT41" s="391"/>
      <c r="CU41" s="391"/>
      <c r="CV41" s="391"/>
      <c r="CW41" s="391"/>
      <c r="CX41" s="391"/>
      <c r="CY41" s="391"/>
      <c r="CZ41" s="391"/>
      <c r="DA41" s="391"/>
      <c r="DB41" s="391"/>
      <c r="DC41" s="391"/>
      <c r="DD41" s="391"/>
      <c r="DE41" s="391"/>
      <c r="DF41" s="391"/>
      <c r="DG41" s="391"/>
      <c r="DH41" s="391"/>
      <c r="DI41" s="391"/>
      <c r="DJ41" s="391"/>
      <c r="DK41" s="391"/>
      <c r="DL41" s="391"/>
      <c r="DM41" s="391"/>
      <c r="DN41" s="391"/>
      <c r="DO41" s="391"/>
      <c r="DP41" s="391"/>
      <c r="DQ41" s="391"/>
      <c r="DR41" s="391"/>
      <c r="DS41" s="391"/>
      <c r="DT41" s="391"/>
      <c r="DU41" s="391"/>
      <c r="DV41" s="391"/>
      <c r="DW41" s="391"/>
      <c r="DX41" s="391"/>
      <c r="DY41" s="391"/>
      <c r="DZ41" s="391"/>
      <c r="EA41" s="391"/>
      <c r="EB41" s="391"/>
      <c r="EC41" s="391"/>
      <c r="ED41" s="391"/>
      <c r="EE41" s="391"/>
      <c r="EF41" s="391"/>
      <c r="EG41" s="391"/>
      <c r="EH41" s="391"/>
      <c r="EI41" s="391"/>
      <c r="EJ41" s="391"/>
      <c r="EK41" s="391"/>
      <c r="EL41" s="391"/>
      <c r="EM41" s="391"/>
      <c r="EN41" s="391"/>
      <c r="EO41" s="391"/>
      <c r="EP41" s="391"/>
      <c r="EQ41" s="391"/>
      <c r="ER41" s="391"/>
      <c r="ES41" s="391"/>
      <c r="ET41" s="391"/>
      <c r="EU41" s="391"/>
      <c r="EV41" s="391"/>
      <c r="EW41" s="391"/>
      <c r="EX41" s="391"/>
      <c r="EY41" s="391"/>
      <c r="EZ41" s="391"/>
      <c r="FA41" s="391"/>
      <c r="FB41" s="391"/>
      <c r="FC41" s="391"/>
      <c r="FD41" s="391"/>
      <c r="FE41" s="391"/>
      <c r="FF41" s="391"/>
      <c r="FG41" s="391"/>
      <c r="FH41" s="391"/>
      <c r="FI41" s="391"/>
      <c r="FJ41" s="391"/>
      <c r="FK41" s="391"/>
      <c r="FL41" s="391"/>
      <c r="FM41" s="391"/>
      <c r="FN41" s="391"/>
      <c r="FO41" s="391"/>
      <c r="FP41" s="391"/>
      <c r="FQ41" s="391"/>
      <c r="FR41" s="391"/>
      <c r="FS41" s="391"/>
      <c r="FT41" s="391"/>
      <c r="FU41" s="391"/>
      <c r="FV41" s="391"/>
      <c r="FW41" s="391"/>
      <c r="FX41" s="391"/>
      <c r="FY41" s="391"/>
      <c r="FZ41" s="391"/>
      <c r="GA41" s="391"/>
      <c r="GB41" s="391"/>
      <c r="GC41" s="391"/>
      <c r="GD41" s="391"/>
      <c r="GE41" s="391"/>
      <c r="GF41" s="391"/>
      <c r="GG41" s="391"/>
      <c r="GH41" s="391"/>
      <c r="GI41" s="391"/>
      <c r="GJ41" s="391"/>
      <c r="GK41" s="391"/>
      <c r="GL41" s="391"/>
      <c r="GM41" s="391"/>
      <c r="GN41" s="391"/>
      <c r="GO41" s="391"/>
      <c r="GP41" s="391"/>
      <c r="GQ41" s="391"/>
      <c r="GR41" s="391"/>
      <c r="GS41" s="391"/>
      <c r="GT41" s="391"/>
      <c r="GU41" s="391"/>
      <c r="GV41" s="391"/>
      <c r="GW41" s="391"/>
      <c r="GX41" s="391"/>
      <c r="GY41" s="391"/>
      <c r="GZ41" s="391"/>
      <c r="HA41" s="391"/>
      <c r="HB41" s="391"/>
      <c r="HC41" s="391"/>
      <c r="HD41" s="391"/>
      <c r="HE41" s="391"/>
      <c r="HF41" s="391"/>
      <c r="HG41" s="391"/>
      <c r="HH41" s="391"/>
      <c r="HI41" s="391"/>
      <c r="HJ41" s="391"/>
      <c r="HK41" s="391"/>
      <c r="HL41" s="391"/>
      <c r="HM41" s="391"/>
      <c r="HN41" s="391"/>
      <c r="HO41" s="391"/>
      <c r="HP41" s="391"/>
      <c r="HQ41" s="391"/>
      <c r="HR41" s="391"/>
      <c r="HS41" s="391"/>
      <c r="HT41" s="391"/>
      <c r="HU41" s="391"/>
      <c r="HV41" s="391"/>
      <c r="HW41" s="391"/>
      <c r="HX41" s="391"/>
      <c r="HY41" s="391"/>
      <c r="HZ41" s="391"/>
      <c r="IA41" s="391"/>
      <c r="IB41" s="391"/>
      <c r="IC41" s="391"/>
      <c r="ID41" s="391"/>
      <c r="IE41" s="391"/>
      <c r="IF41" s="391"/>
      <c r="IG41" s="391"/>
      <c r="IH41" s="391"/>
      <c r="II41" s="391"/>
      <c r="IJ41" s="391"/>
      <c r="IK41" s="391"/>
      <c r="IL41" s="391"/>
      <c r="IM41" s="391"/>
      <c r="IN41" s="391"/>
      <c r="IO41" s="391"/>
      <c r="IP41" s="391"/>
      <c r="IQ41" s="391"/>
      <c r="IR41" s="391"/>
      <c r="IS41" s="391"/>
      <c r="IT41" s="391"/>
      <c r="IU41" s="391"/>
      <c r="IV41" s="391"/>
      <c r="IW41" s="391"/>
      <c r="IX41" s="391"/>
      <c r="IY41" s="391"/>
      <c r="IZ41" s="391"/>
      <c r="JA41" s="391"/>
      <c r="JB41" s="391"/>
      <c r="JC41" s="391"/>
      <c r="JD41" s="391"/>
      <c r="JE41" s="391"/>
      <c r="JF41" s="391"/>
      <c r="JG41" s="391"/>
      <c r="JH41" s="391"/>
      <c r="JI41" s="391"/>
      <c r="JJ41" s="391"/>
      <c r="JK41" s="391"/>
      <c r="JL41" s="391"/>
      <c r="JM41" s="391"/>
      <c r="JN41" s="391"/>
      <c r="JO41" s="391"/>
      <c r="JP41" s="391"/>
      <c r="JQ41" s="391"/>
      <c r="JR41" s="391"/>
      <c r="JS41" s="391"/>
      <c r="JT41" s="391"/>
      <c r="JU41" s="391"/>
      <c r="JV41" s="391"/>
      <c r="JW41" s="391"/>
      <c r="JX41" s="391"/>
      <c r="JY41" s="391"/>
      <c r="JZ41" s="391"/>
      <c r="KA41" s="391"/>
      <c r="KB41" s="391"/>
      <c r="KC41" s="391"/>
      <c r="KD41" s="391"/>
      <c r="KE41" s="391"/>
      <c r="KF41" s="391"/>
      <c r="KG41" s="391"/>
      <c r="KH41" s="391"/>
      <c r="KI41" s="391"/>
      <c r="KJ41" s="391"/>
      <c r="KK41" s="391"/>
      <c r="KL41" s="391"/>
      <c r="KM41" s="391"/>
      <c r="KN41" s="391"/>
      <c r="KO41" s="391"/>
      <c r="KP41" s="391"/>
      <c r="KQ41" s="391"/>
      <c r="KR41" s="391"/>
      <c r="KS41" s="391"/>
      <c r="KT41" s="391"/>
      <c r="KU41" s="391"/>
      <c r="KV41" s="391"/>
      <c r="KW41" s="391"/>
      <c r="KX41" s="391"/>
      <c r="KY41" s="391"/>
      <c r="KZ41" s="391"/>
      <c r="LA41" s="391"/>
      <c r="LB41" s="391"/>
      <c r="LC41" s="391"/>
      <c r="LD41" s="391"/>
      <c r="LE41" s="391"/>
      <c r="LF41" s="391"/>
      <c r="LG41" s="391"/>
      <c r="LH41" s="391"/>
      <c r="LI41" s="391"/>
      <c r="LJ41" s="391"/>
      <c r="LK41" s="391"/>
      <c r="LL41" s="391"/>
      <c r="LM41" s="391"/>
      <c r="LN41" s="391"/>
      <c r="LO41" s="391"/>
      <c r="LP41" s="391"/>
      <c r="LQ41" s="391"/>
      <c r="LR41" s="391"/>
      <c r="LS41" s="391"/>
      <c r="LT41" s="391"/>
      <c r="LU41" s="391"/>
      <c r="LV41" s="391"/>
      <c r="LW41" s="391"/>
      <c r="LX41" s="391"/>
      <c r="LY41" s="391"/>
      <c r="LZ41" s="391"/>
      <c r="MA41" s="391"/>
      <c r="MB41" s="391"/>
      <c r="MC41" s="391"/>
      <c r="MD41" s="391"/>
      <c r="ME41" s="391"/>
      <c r="MF41" s="391"/>
      <c r="MG41" s="391"/>
      <c r="MH41" s="391"/>
      <c r="MI41" s="391"/>
      <c r="MJ41" s="391"/>
      <c r="MK41" s="391"/>
      <c r="ML41" s="391"/>
      <c r="MM41" s="391"/>
      <c r="MN41" s="391"/>
      <c r="MO41" s="391"/>
      <c r="MP41" s="391"/>
      <c r="MQ41" s="391"/>
      <c r="MR41" s="391"/>
      <c r="MS41" s="391"/>
      <c r="MT41" s="391"/>
      <c r="MU41" s="391"/>
      <c r="MV41" s="391"/>
      <c r="MW41" s="391"/>
      <c r="MX41" s="391"/>
      <c r="MY41" s="391"/>
      <c r="MZ41" s="391"/>
      <c r="NA41" s="391"/>
      <c r="NB41" s="391"/>
      <c r="NC41" s="391"/>
      <c r="ND41" s="391"/>
      <c r="NE41" s="391"/>
      <c r="NF41" s="391"/>
      <c r="NG41" s="391"/>
      <c r="NH41" s="391"/>
      <c r="NI41" s="391"/>
      <c r="NJ41" s="391"/>
      <c r="NK41" s="391"/>
      <c r="NL41" s="391"/>
      <c r="NM41" s="391"/>
      <c r="NN41" s="391"/>
      <c r="NO41" s="391"/>
      <c r="NP41" s="391"/>
      <c r="NQ41" s="391"/>
      <c r="NR41" s="391"/>
      <c r="NS41" s="391"/>
      <c r="NT41" s="391"/>
      <c r="NU41" s="391"/>
      <c r="NV41" s="391"/>
      <c r="NW41" s="391"/>
      <c r="NX41" s="391"/>
      <c r="NY41" s="391"/>
      <c r="NZ41" s="391"/>
      <c r="OA41" s="391"/>
      <c r="OB41" s="391"/>
      <c r="OC41" s="391"/>
      <c r="OD41" s="391"/>
      <c r="OE41" s="391"/>
      <c r="OF41" s="391"/>
      <c r="OG41" s="391"/>
      <c r="OH41" s="391"/>
      <c r="OI41" s="391"/>
      <c r="OJ41" s="391"/>
      <c r="OK41" s="391"/>
      <c r="OL41" s="391"/>
      <c r="OM41" s="391"/>
      <c r="ON41" s="391"/>
      <c r="OO41" s="391"/>
      <c r="OP41" s="391"/>
      <c r="OQ41" s="391"/>
      <c r="OR41" s="391"/>
      <c r="OS41" s="391"/>
      <c r="OT41" s="391"/>
      <c r="OU41" s="391"/>
      <c r="OV41" s="391"/>
      <c r="OW41" s="391"/>
      <c r="OX41" s="391"/>
      <c r="OY41" s="391"/>
      <c r="OZ41" s="391"/>
      <c r="PA41" s="391"/>
      <c r="PB41" s="391"/>
      <c r="PC41" s="391"/>
      <c r="PD41" s="391"/>
      <c r="PE41" s="391"/>
      <c r="PF41" s="391"/>
      <c r="PG41" s="391"/>
      <c r="PH41" s="391"/>
      <c r="PI41" s="391"/>
      <c r="PJ41" s="391"/>
      <c r="PK41" s="391"/>
      <c r="PL41" s="391"/>
      <c r="PM41" s="391"/>
      <c r="PN41" s="391"/>
      <c r="PO41" s="391"/>
      <c r="PP41" s="391"/>
      <c r="PQ41" s="391"/>
      <c r="PR41" s="391"/>
      <c r="PS41" s="391"/>
      <c r="PT41" s="391"/>
      <c r="PU41" s="391"/>
      <c r="PV41" s="391"/>
      <c r="PW41" s="391"/>
      <c r="PX41" s="391"/>
      <c r="PY41" s="391"/>
      <c r="PZ41" s="391"/>
      <c r="QA41" s="391"/>
      <c r="QB41" s="391"/>
      <c r="QC41" s="391"/>
      <c r="QD41" s="391"/>
      <c r="QE41" s="391"/>
      <c r="QF41" s="391"/>
      <c r="QG41" s="391"/>
      <c r="QH41" s="391"/>
      <c r="QI41" s="391"/>
      <c r="QJ41" s="391"/>
      <c r="QK41" s="391"/>
      <c r="QL41" s="391"/>
      <c r="QM41" s="391"/>
      <c r="QN41" s="391"/>
      <c r="QO41" s="391"/>
      <c r="QP41" s="391"/>
      <c r="QQ41" s="391"/>
      <c r="QR41" s="391"/>
      <c r="QS41" s="391"/>
      <c r="QT41" s="391"/>
      <c r="QU41" s="391"/>
      <c r="QV41" s="391"/>
      <c r="QW41" s="391"/>
      <c r="QX41" s="391"/>
      <c r="QY41" s="391"/>
      <c r="QZ41" s="391"/>
      <c r="RA41" s="391"/>
      <c r="RB41" s="391"/>
      <c r="RC41" s="391"/>
      <c r="RD41" s="391"/>
      <c r="RE41" s="391"/>
      <c r="RF41" s="391"/>
      <c r="RG41" s="391"/>
      <c r="RH41" s="391"/>
      <c r="RI41" s="391"/>
      <c r="RJ41" s="391"/>
      <c r="RK41" s="391"/>
      <c r="RL41" s="391"/>
      <c r="RM41" s="391"/>
      <c r="RN41" s="391"/>
      <c r="RO41" s="391"/>
      <c r="RP41" s="391"/>
      <c r="RQ41" s="391"/>
      <c r="RR41" s="391"/>
      <c r="RS41" s="391"/>
      <c r="RT41" s="391"/>
      <c r="RU41" s="391"/>
      <c r="RV41" s="391"/>
      <c r="RW41" s="391"/>
      <c r="RX41" s="391"/>
      <c r="RY41" s="391"/>
      <c r="RZ41" s="391"/>
      <c r="SA41" s="391"/>
      <c r="SB41" s="391"/>
      <c r="SC41" s="391"/>
      <c r="SD41" s="391"/>
      <c r="SE41" s="391"/>
      <c r="SF41" s="391"/>
      <c r="SG41" s="391"/>
      <c r="SH41" s="391"/>
      <c r="SI41" s="391"/>
      <c r="SJ41" s="391"/>
      <c r="SK41" s="391"/>
      <c r="SL41" s="391"/>
      <c r="SM41" s="391"/>
      <c r="SN41" s="391"/>
      <c r="SO41" s="391"/>
      <c r="SP41" s="391"/>
      <c r="SQ41" s="391"/>
      <c r="SR41" s="391"/>
      <c r="SS41" s="391"/>
      <c r="ST41" s="391"/>
      <c r="SU41" s="391"/>
      <c r="SV41" s="391"/>
      <c r="SW41" s="391"/>
      <c r="SX41" s="391"/>
      <c r="SY41" s="391"/>
      <c r="SZ41" s="391"/>
      <c r="TA41" s="391"/>
      <c r="TB41" s="391"/>
      <c r="TC41" s="391"/>
      <c r="TD41" s="391"/>
      <c r="TE41" s="391"/>
      <c r="TF41" s="391"/>
      <c r="TG41" s="391"/>
      <c r="TH41" s="391"/>
      <c r="TI41" s="391"/>
      <c r="TJ41" s="391"/>
      <c r="TK41" s="391"/>
      <c r="TL41" s="391"/>
      <c r="TM41" s="391"/>
      <c r="TN41" s="391"/>
      <c r="TO41" s="391"/>
      <c r="TP41" s="391"/>
      <c r="TQ41" s="391"/>
      <c r="TR41" s="391"/>
      <c r="TS41" s="391"/>
      <c r="TT41" s="391"/>
      <c r="TU41" s="391"/>
      <c r="TV41" s="391"/>
      <c r="TW41" s="391"/>
      <c r="TX41" s="391"/>
      <c r="TY41" s="391"/>
      <c r="TZ41" s="391"/>
      <c r="UA41" s="391"/>
      <c r="UB41" s="391"/>
      <c r="UC41" s="391"/>
      <c r="UD41" s="391"/>
      <c r="UE41" s="391"/>
      <c r="UF41" s="391"/>
      <c r="UG41" s="391"/>
      <c r="UH41" s="391"/>
      <c r="UI41" s="391"/>
      <c r="UJ41" s="391"/>
      <c r="UK41" s="391"/>
      <c r="UL41" s="391"/>
      <c r="UM41" s="391"/>
      <c r="UN41" s="391"/>
      <c r="UO41" s="391"/>
      <c r="UP41" s="391"/>
      <c r="UQ41" s="391"/>
      <c r="UR41" s="391"/>
      <c r="US41" s="391"/>
      <c r="UT41" s="391"/>
      <c r="UU41" s="391"/>
      <c r="UV41" s="391"/>
      <c r="UW41" s="391"/>
      <c r="UX41" s="391"/>
      <c r="UY41" s="391"/>
      <c r="UZ41" s="391"/>
      <c r="VA41" s="391"/>
      <c r="VB41" s="391"/>
      <c r="VC41" s="391"/>
      <c r="VD41" s="391"/>
      <c r="VE41" s="391"/>
      <c r="VF41" s="391"/>
      <c r="VG41" s="391"/>
      <c r="VH41" s="391"/>
      <c r="VI41" s="391"/>
      <c r="VJ41" s="391"/>
      <c r="VK41" s="391"/>
      <c r="VL41" s="391"/>
      <c r="VM41" s="391"/>
      <c r="VN41" s="391"/>
      <c r="VO41" s="391"/>
      <c r="VP41" s="391"/>
      <c r="VQ41" s="391"/>
      <c r="VR41" s="391"/>
      <c r="VS41" s="391"/>
      <c r="VT41" s="391"/>
      <c r="VU41" s="391"/>
      <c r="VV41" s="391"/>
      <c r="VW41" s="391"/>
      <c r="VX41" s="391"/>
      <c r="VY41" s="391"/>
      <c r="VZ41" s="391"/>
      <c r="WA41" s="391"/>
      <c r="WB41" s="391"/>
      <c r="WC41" s="391"/>
      <c r="WD41" s="391"/>
      <c r="WE41" s="391"/>
      <c r="WF41" s="391"/>
      <c r="WG41" s="391"/>
      <c r="WH41" s="391"/>
      <c r="WI41" s="391"/>
      <c r="WJ41" s="391"/>
      <c r="WK41" s="391"/>
      <c r="WL41" s="391"/>
      <c r="WM41" s="391"/>
      <c r="WN41" s="391"/>
      <c r="WO41" s="391"/>
      <c r="WP41" s="391"/>
      <c r="WQ41" s="391"/>
      <c r="WR41" s="391"/>
      <c r="WS41" s="391"/>
      <c r="WT41" s="391"/>
      <c r="WU41" s="391"/>
      <c r="WV41" s="391"/>
      <c r="WW41" s="391"/>
      <c r="WX41" s="391"/>
      <c r="WY41" s="391"/>
      <c r="WZ41" s="391"/>
      <c r="XA41" s="391"/>
      <c r="XB41" s="391"/>
      <c r="XC41" s="391"/>
      <c r="XD41" s="391"/>
      <c r="XE41" s="391"/>
      <c r="XF41" s="391"/>
      <c r="XG41" s="391"/>
      <c r="XH41" s="391"/>
      <c r="XI41" s="391"/>
      <c r="XJ41" s="391"/>
      <c r="XK41" s="391"/>
      <c r="XL41" s="391"/>
      <c r="XM41" s="391"/>
      <c r="XN41" s="391"/>
      <c r="XO41" s="391"/>
      <c r="XP41" s="391"/>
      <c r="XQ41" s="391"/>
      <c r="XR41" s="391"/>
      <c r="XS41" s="391"/>
      <c r="XT41" s="391"/>
      <c r="XU41" s="391"/>
      <c r="XV41" s="391"/>
      <c r="XW41" s="391"/>
      <c r="XX41" s="391"/>
      <c r="XY41" s="391"/>
      <c r="XZ41" s="391"/>
      <c r="YA41" s="391"/>
      <c r="YB41" s="391"/>
      <c r="YC41" s="391"/>
      <c r="YD41" s="391"/>
      <c r="YE41" s="391"/>
      <c r="YF41" s="391"/>
      <c r="YG41" s="391"/>
      <c r="YH41" s="391"/>
      <c r="YI41" s="391"/>
      <c r="YJ41" s="391"/>
      <c r="YK41" s="391"/>
      <c r="YL41" s="391"/>
      <c r="YM41" s="391"/>
      <c r="YN41" s="391"/>
      <c r="YO41" s="391"/>
      <c r="YP41" s="391"/>
      <c r="YQ41" s="391"/>
      <c r="YR41" s="391"/>
      <c r="YS41" s="391"/>
      <c r="YT41" s="391"/>
      <c r="YU41" s="391"/>
      <c r="YV41" s="391"/>
      <c r="YW41" s="391"/>
      <c r="YX41" s="391"/>
      <c r="YY41" s="391"/>
      <c r="YZ41" s="391"/>
      <c r="ZA41" s="391"/>
      <c r="ZB41" s="391"/>
      <c r="ZC41" s="391"/>
      <c r="ZD41" s="391"/>
      <c r="ZE41" s="391"/>
      <c r="ZF41" s="391"/>
      <c r="ZG41" s="391"/>
      <c r="ZH41" s="391"/>
      <c r="ZI41" s="391"/>
      <c r="ZJ41" s="391"/>
      <c r="ZK41" s="391"/>
      <c r="ZL41" s="391"/>
      <c r="ZM41" s="391"/>
      <c r="ZN41" s="391"/>
      <c r="ZO41" s="391"/>
      <c r="ZP41" s="391"/>
      <c r="ZQ41" s="391"/>
      <c r="ZR41" s="391"/>
      <c r="ZS41" s="391"/>
      <c r="ZT41" s="391"/>
      <c r="ZU41" s="391"/>
      <c r="ZV41" s="391"/>
      <c r="ZW41" s="391"/>
      <c r="ZX41" s="391"/>
      <c r="ZY41" s="391"/>
      <c r="ZZ41" s="391"/>
      <c r="AAA41" s="391"/>
      <c r="AAB41" s="391"/>
      <c r="AAC41" s="391"/>
      <c r="AAD41" s="391"/>
      <c r="AAE41" s="391"/>
      <c r="AAF41" s="391"/>
      <c r="AAG41" s="391"/>
      <c r="AAH41" s="391"/>
      <c r="AAI41" s="391"/>
      <c r="AAJ41" s="391"/>
      <c r="AAK41" s="391"/>
      <c r="AAL41" s="391"/>
      <c r="AAM41" s="391"/>
      <c r="AAN41" s="391"/>
      <c r="AAO41" s="391"/>
      <c r="AAP41" s="391"/>
      <c r="AAQ41" s="391"/>
      <c r="AAR41" s="391"/>
      <c r="AAS41" s="391"/>
      <c r="AAT41" s="391"/>
      <c r="AAU41" s="391"/>
      <c r="AAV41" s="391"/>
      <c r="AAW41" s="391"/>
      <c r="AAX41" s="391"/>
      <c r="AAY41" s="391"/>
      <c r="AAZ41" s="391"/>
      <c r="ABA41" s="391"/>
      <c r="ABB41" s="391"/>
      <c r="ABC41" s="391"/>
      <c r="ABD41" s="391"/>
      <c r="ABE41" s="391"/>
      <c r="ABF41" s="391"/>
      <c r="ABG41" s="391"/>
      <c r="ABH41" s="391"/>
      <c r="ABI41" s="391"/>
      <c r="ABJ41" s="391"/>
      <c r="ABK41" s="391"/>
      <c r="ABL41" s="391"/>
      <c r="ABM41" s="391"/>
      <c r="ABN41" s="391"/>
      <c r="ABO41" s="391"/>
      <c r="ABP41" s="391"/>
      <c r="ABQ41" s="391"/>
      <c r="ABR41" s="391"/>
      <c r="ABS41" s="391"/>
      <c r="ABT41" s="391"/>
      <c r="ABU41" s="391"/>
      <c r="ABV41" s="391"/>
      <c r="ABW41" s="391"/>
      <c r="ABX41" s="391"/>
      <c r="ABY41" s="391"/>
      <c r="ABZ41" s="391"/>
      <c r="ACA41" s="391"/>
      <c r="ACB41" s="391"/>
      <c r="ACC41" s="391"/>
      <c r="ACD41" s="391"/>
      <c r="ACE41" s="391"/>
      <c r="ACF41" s="391"/>
      <c r="ACG41" s="391"/>
      <c r="ACH41" s="391"/>
      <c r="ACI41" s="391"/>
      <c r="ACJ41" s="391"/>
      <c r="ACK41" s="391"/>
      <c r="ACL41" s="391"/>
      <c r="ACM41" s="391"/>
      <c r="ACN41" s="391"/>
      <c r="ACO41" s="391"/>
      <c r="ACP41" s="391"/>
      <c r="ACQ41" s="391"/>
      <c r="ACR41" s="391"/>
      <c r="ACS41" s="391"/>
      <c r="ACT41" s="391"/>
      <c r="ACU41" s="391"/>
      <c r="ACV41" s="391"/>
      <c r="ACW41" s="391"/>
      <c r="ACX41" s="391"/>
      <c r="ACY41" s="391"/>
      <c r="ACZ41" s="391"/>
      <c r="ADA41" s="391"/>
      <c r="ADB41" s="391"/>
      <c r="ADC41" s="391"/>
      <c r="ADD41" s="391"/>
      <c r="ADE41" s="391"/>
      <c r="ADF41" s="391"/>
      <c r="ADG41" s="391"/>
      <c r="ADH41" s="391"/>
      <c r="ADI41" s="391"/>
      <c r="ADJ41" s="391"/>
      <c r="ADK41" s="391"/>
      <c r="ADL41" s="391"/>
      <c r="ADM41" s="391"/>
      <c r="ADN41" s="391"/>
      <c r="ADO41" s="391"/>
      <c r="ADP41" s="391"/>
      <c r="ADQ41" s="391"/>
      <c r="ADR41" s="391"/>
      <c r="ADS41" s="391"/>
      <c r="ADT41" s="391"/>
      <c r="ADU41" s="391"/>
      <c r="ADV41" s="391"/>
      <c r="ADW41" s="391"/>
      <c r="ADX41" s="391"/>
      <c r="ADY41" s="391"/>
      <c r="ADZ41" s="391"/>
      <c r="AEA41" s="391"/>
      <c r="AEB41" s="391"/>
      <c r="AEC41" s="391"/>
      <c r="AED41" s="391"/>
      <c r="AEE41" s="391"/>
      <c r="AEF41" s="391"/>
      <c r="AEG41" s="391"/>
      <c r="AEH41" s="391"/>
      <c r="AEI41" s="391"/>
      <c r="AEJ41" s="391"/>
      <c r="AEK41" s="391"/>
      <c r="AEL41" s="391"/>
      <c r="AEM41" s="391"/>
      <c r="AEN41" s="391"/>
      <c r="AEO41" s="391"/>
      <c r="AEP41" s="391"/>
      <c r="AEQ41" s="391"/>
      <c r="AER41" s="391"/>
      <c r="AES41" s="391"/>
      <c r="AET41" s="391"/>
      <c r="AEU41" s="391"/>
      <c r="AEV41" s="391"/>
      <c r="AEW41" s="391"/>
      <c r="AEX41" s="391"/>
      <c r="AEY41" s="391"/>
      <c r="AEZ41" s="391"/>
      <c r="AFA41" s="391"/>
      <c r="AFB41" s="391"/>
      <c r="AFC41" s="391"/>
      <c r="AFD41" s="391"/>
      <c r="AFE41" s="391"/>
      <c r="AFF41" s="391"/>
      <c r="AFG41" s="391"/>
      <c r="AFH41" s="391"/>
      <c r="AFI41" s="391"/>
      <c r="AFJ41" s="391"/>
      <c r="AFK41" s="391"/>
      <c r="AFL41" s="391"/>
      <c r="AFM41" s="391"/>
      <c r="AFN41" s="391"/>
      <c r="AFO41" s="391"/>
      <c r="AFP41" s="391"/>
      <c r="AFQ41" s="391"/>
      <c r="AFR41" s="391"/>
      <c r="AFS41" s="391"/>
      <c r="AFT41" s="391"/>
      <c r="AFU41" s="391"/>
      <c r="AFV41" s="391"/>
      <c r="AFW41" s="391"/>
      <c r="AFX41" s="391"/>
      <c r="AFY41" s="391"/>
      <c r="AFZ41" s="391"/>
      <c r="AGA41" s="391"/>
      <c r="AGB41" s="391"/>
      <c r="AGC41" s="391"/>
      <c r="AGD41" s="391"/>
      <c r="AGE41" s="391"/>
      <c r="AGF41" s="391"/>
      <c r="AGG41" s="391"/>
      <c r="AGH41" s="391"/>
      <c r="AGI41" s="391"/>
      <c r="AGJ41" s="391"/>
      <c r="AGK41" s="391"/>
      <c r="AGL41" s="391"/>
      <c r="AGM41" s="391"/>
      <c r="AGN41" s="391"/>
      <c r="AGO41" s="391"/>
      <c r="AGP41" s="391"/>
      <c r="AGQ41" s="391"/>
      <c r="AGR41" s="391"/>
      <c r="AGS41" s="391"/>
      <c r="AGT41" s="391"/>
      <c r="AGU41" s="391"/>
      <c r="AGV41" s="391"/>
      <c r="AGW41" s="391"/>
      <c r="AGX41" s="391"/>
      <c r="AGY41" s="391"/>
      <c r="AGZ41" s="391"/>
      <c r="AHA41" s="391"/>
      <c r="AHB41" s="391"/>
      <c r="AHC41" s="391"/>
      <c r="AHD41" s="391"/>
      <c r="AHE41" s="391"/>
      <c r="AHF41" s="391"/>
      <c r="AHG41" s="391"/>
      <c r="AHH41" s="391"/>
      <c r="AHI41" s="391"/>
      <c r="AHJ41" s="391"/>
      <c r="AHK41" s="391"/>
      <c r="AHL41" s="391"/>
      <c r="AHM41" s="391"/>
      <c r="AHN41" s="391"/>
      <c r="AHO41" s="391"/>
      <c r="AHP41" s="391"/>
      <c r="AHQ41" s="391"/>
      <c r="AHR41" s="391"/>
      <c r="AHS41" s="391"/>
      <c r="AHT41" s="391"/>
      <c r="AHU41" s="391"/>
      <c r="AHV41" s="391"/>
      <c r="AHW41" s="391"/>
      <c r="AHX41" s="391"/>
      <c r="AHY41" s="391"/>
      <c r="AHZ41" s="391"/>
      <c r="AIA41" s="391"/>
      <c r="AIB41" s="391"/>
      <c r="AIC41" s="391"/>
    </row>
    <row r="42" spans="1:913" s="399" customFormat="1" ht="35.25" customHeight="1" x14ac:dyDescent="0.2">
      <c r="A42" s="383"/>
      <c r="F42" s="397"/>
      <c r="G42" s="391"/>
      <c r="H42" s="391"/>
      <c r="I42" s="391"/>
      <c r="J42" s="391"/>
      <c r="K42" s="391"/>
      <c r="L42" s="391"/>
      <c r="M42" s="391"/>
      <c r="N42" s="391"/>
      <c r="O42" s="391"/>
      <c r="P42" s="391"/>
      <c r="Q42" s="391"/>
      <c r="R42" s="391"/>
      <c r="S42" s="391"/>
      <c r="T42" s="391"/>
      <c r="U42" s="391"/>
      <c r="V42" s="391"/>
      <c r="W42" s="391"/>
      <c r="X42" s="391"/>
      <c r="Y42" s="391"/>
      <c r="Z42" s="391"/>
      <c r="AA42" s="391"/>
      <c r="AB42" s="391"/>
      <c r="AC42" s="391"/>
      <c r="AD42" s="391"/>
      <c r="AE42" s="391"/>
      <c r="AF42" s="391"/>
      <c r="AG42" s="391"/>
      <c r="AH42" s="391"/>
      <c r="AI42" s="391"/>
      <c r="AJ42" s="391"/>
      <c r="AK42" s="391"/>
      <c r="AL42" s="391"/>
      <c r="AM42" s="391"/>
      <c r="AN42" s="391"/>
      <c r="AO42" s="391"/>
      <c r="AP42" s="391"/>
      <c r="AQ42" s="391"/>
      <c r="AR42" s="391"/>
      <c r="AS42" s="391"/>
      <c r="AT42" s="391"/>
      <c r="AU42" s="391"/>
      <c r="AV42" s="391"/>
      <c r="AW42" s="391"/>
      <c r="AX42" s="391"/>
      <c r="AY42" s="391"/>
      <c r="AZ42" s="391"/>
      <c r="BA42" s="391"/>
      <c r="BB42" s="391"/>
      <c r="BC42" s="391"/>
      <c r="BD42" s="391"/>
      <c r="BE42" s="391"/>
      <c r="BF42" s="391"/>
      <c r="BG42" s="391"/>
      <c r="BH42" s="391"/>
      <c r="BI42" s="391"/>
      <c r="BJ42" s="391"/>
      <c r="BK42" s="391"/>
      <c r="BL42" s="391"/>
      <c r="BM42" s="391"/>
      <c r="BN42" s="391"/>
      <c r="BO42" s="391"/>
      <c r="BP42" s="391"/>
      <c r="BQ42" s="391"/>
      <c r="BR42" s="391"/>
      <c r="BS42" s="391"/>
      <c r="BT42" s="391"/>
      <c r="BU42" s="391"/>
      <c r="BV42" s="391"/>
      <c r="BW42" s="391"/>
      <c r="BX42" s="391"/>
      <c r="BY42" s="391"/>
      <c r="BZ42" s="391"/>
      <c r="CA42" s="391"/>
      <c r="CB42" s="391"/>
      <c r="CC42" s="391"/>
      <c r="CD42" s="391"/>
      <c r="CE42" s="391"/>
      <c r="CF42" s="391"/>
      <c r="CG42" s="391"/>
      <c r="CH42" s="391"/>
      <c r="CI42" s="391"/>
      <c r="CJ42" s="391"/>
      <c r="CK42" s="391"/>
      <c r="CL42" s="391"/>
      <c r="CM42" s="391"/>
      <c r="CN42" s="391"/>
      <c r="CO42" s="391"/>
      <c r="CP42" s="391"/>
      <c r="CQ42" s="391"/>
      <c r="CR42" s="391"/>
      <c r="CS42" s="391"/>
      <c r="CT42" s="391"/>
      <c r="CU42" s="391"/>
      <c r="CV42" s="391"/>
      <c r="CW42" s="391"/>
      <c r="CX42" s="391"/>
      <c r="CY42" s="391"/>
      <c r="CZ42" s="391"/>
      <c r="DA42" s="391"/>
      <c r="DB42" s="391"/>
      <c r="DC42" s="391"/>
      <c r="DD42" s="391"/>
      <c r="DE42" s="391"/>
      <c r="DF42" s="391"/>
      <c r="DG42" s="391"/>
      <c r="DH42" s="391"/>
      <c r="DI42" s="391"/>
      <c r="DJ42" s="391"/>
      <c r="DK42" s="391"/>
      <c r="DL42" s="391"/>
      <c r="DM42" s="391"/>
      <c r="DN42" s="391"/>
      <c r="DO42" s="391"/>
      <c r="DP42" s="391"/>
      <c r="DQ42" s="391"/>
      <c r="DR42" s="391"/>
      <c r="DS42" s="391"/>
      <c r="DT42" s="391"/>
      <c r="DU42" s="391"/>
      <c r="DV42" s="391"/>
      <c r="DW42" s="391"/>
      <c r="DX42" s="391"/>
      <c r="DY42" s="391"/>
      <c r="DZ42" s="391"/>
      <c r="EA42" s="391"/>
      <c r="EB42" s="391"/>
      <c r="EC42" s="391"/>
      <c r="ED42" s="391"/>
      <c r="EE42" s="391"/>
      <c r="EF42" s="391"/>
      <c r="EG42" s="391"/>
      <c r="EH42" s="391"/>
      <c r="EI42" s="391"/>
      <c r="EJ42" s="391"/>
      <c r="EK42" s="391"/>
      <c r="EL42" s="391"/>
      <c r="EM42" s="391"/>
      <c r="EN42" s="391"/>
      <c r="EO42" s="391"/>
      <c r="EP42" s="391"/>
      <c r="EQ42" s="391"/>
      <c r="ER42" s="391"/>
      <c r="ES42" s="391"/>
      <c r="ET42" s="391"/>
      <c r="EU42" s="391"/>
      <c r="EV42" s="391"/>
      <c r="EW42" s="391"/>
      <c r="EX42" s="391"/>
      <c r="EY42" s="391"/>
      <c r="EZ42" s="391"/>
      <c r="FA42" s="391"/>
      <c r="FB42" s="391"/>
      <c r="FC42" s="391"/>
      <c r="FD42" s="391"/>
      <c r="FE42" s="391"/>
      <c r="FF42" s="391"/>
      <c r="FG42" s="391"/>
      <c r="FH42" s="391"/>
      <c r="FI42" s="391"/>
      <c r="FJ42" s="391"/>
      <c r="FK42" s="391"/>
      <c r="FL42" s="391"/>
      <c r="FM42" s="391"/>
      <c r="FN42" s="391"/>
      <c r="FO42" s="391"/>
      <c r="FP42" s="391"/>
      <c r="FQ42" s="391"/>
      <c r="FR42" s="391"/>
      <c r="FS42" s="391"/>
      <c r="FT42" s="391"/>
      <c r="FU42" s="391"/>
      <c r="FV42" s="391"/>
      <c r="FW42" s="391"/>
      <c r="FX42" s="391"/>
      <c r="FY42" s="391"/>
      <c r="FZ42" s="391"/>
      <c r="GA42" s="391"/>
      <c r="GB42" s="391"/>
      <c r="GC42" s="391"/>
      <c r="GD42" s="391"/>
      <c r="GE42" s="391"/>
      <c r="GF42" s="391"/>
      <c r="GG42" s="391"/>
      <c r="GH42" s="391"/>
      <c r="GI42" s="391"/>
      <c r="GJ42" s="391"/>
      <c r="GK42" s="391"/>
      <c r="GL42" s="391"/>
      <c r="GM42" s="391"/>
      <c r="GN42" s="391"/>
      <c r="GO42" s="391"/>
      <c r="GP42" s="391"/>
      <c r="GQ42" s="391"/>
      <c r="GR42" s="391"/>
      <c r="GS42" s="391"/>
      <c r="GT42" s="391"/>
      <c r="GU42" s="391"/>
      <c r="GV42" s="391"/>
      <c r="GW42" s="391"/>
      <c r="GX42" s="391"/>
      <c r="GY42" s="391"/>
      <c r="GZ42" s="391"/>
      <c r="HA42" s="391"/>
      <c r="HB42" s="391"/>
      <c r="HC42" s="391"/>
      <c r="HD42" s="391"/>
      <c r="HE42" s="391"/>
      <c r="HF42" s="391"/>
      <c r="HG42" s="391"/>
      <c r="HH42" s="391"/>
      <c r="HI42" s="391"/>
      <c r="HJ42" s="391"/>
      <c r="HK42" s="391"/>
      <c r="HL42" s="391"/>
      <c r="HM42" s="391"/>
      <c r="HN42" s="391"/>
      <c r="HO42" s="391"/>
      <c r="HP42" s="391"/>
      <c r="HQ42" s="391"/>
      <c r="HR42" s="391"/>
      <c r="HS42" s="391"/>
      <c r="HT42" s="391"/>
      <c r="HU42" s="391"/>
      <c r="HV42" s="391"/>
      <c r="HW42" s="391"/>
      <c r="HX42" s="391"/>
      <c r="HY42" s="391"/>
      <c r="HZ42" s="391"/>
      <c r="IA42" s="391"/>
      <c r="IB42" s="391"/>
      <c r="IC42" s="391"/>
      <c r="ID42" s="391"/>
      <c r="IE42" s="391"/>
      <c r="IF42" s="391"/>
      <c r="IG42" s="391"/>
      <c r="IH42" s="391"/>
      <c r="II42" s="391"/>
      <c r="IJ42" s="391"/>
      <c r="IK42" s="391"/>
      <c r="IL42" s="391"/>
      <c r="IM42" s="391"/>
      <c r="IN42" s="391"/>
      <c r="IO42" s="391"/>
      <c r="IP42" s="391"/>
      <c r="IQ42" s="391"/>
      <c r="IR42" s="391"/>
      <c r="IS42" s="391"/>
      <c r="IT42" s="391"/>
      <c r="IU42" s="391"/>
      <c r="IV42" s="391"/>
      <c r="IW42" s="391"/>
      <c r="IX42" s="391"/>
      <c r="IY42" s="391"/>
      <c r="IZ42" s="391"/>
      <c r="JA42" s="391"/>
      <c r="JB42" s="391"/>
      <c r="JC42" s="391"/>
      <c r="JD42" s="391"/>
      <c r="JE42" s="391"/>
      <c r="JF42" s="391"/>
      <c r="JG42" s="391"/>
      <c r="JH42" s="391"/>
      <c r="JI42" s="391"/>
      <c r="JJ42" s="391"/>
      <c r="JK42" s="391"/>
      <c r="JL42" s="391"/>
      <c r="JM42" s="391"/>
      <c r="JN42" s="391"/>
      <c r="JO42" s="391"/>
      <c r="JP42" s="391"/>
      <c r="JQ42" s="391"/>
      <c r="JR42" s="391"/>
      <c r="JS42" s="391"/>
      <c r="JT42" s="391"/>
      <c r="JU42" s="391"/>
      <c r="JV42" s="391"/>
      <c r="JW42" s="391"/>
      <c r="JX42" s="391"/>
      <c r="JY42" s="391"/>
      <c r="JZ42" s="391"/>
      <c r="KA42" s="391"/>
      <c r="KB42" s="391"/>
      <c r="KC42" s="391"/>
      <c r="KD42" s="391"/>
      <c r="KE42" s="391"/>
      <c r="KF42" s="391"/>
      <c r="KG42" s="391"/>
      <c r="KH42" s="391"/>
      <c r="KI42" s="391"/>
      <c r="KJ42" s="391"/>
      <c r="KK42" s="391"/>
      <c r="KL42" s="391"/>
      <c r="KM42" s="391"/>
      <c r="KN42" s="391"/>
      <c r="KO42" s="391"/>
      <c r="KP42" s="391"/>
      <c r="KQ42" s="391"/>
      <c r="KR42" s="391"/>
      <c r="KS42" s="391"/>
      <c r="KT42" s="391"/>
      <c r="KU42" s="391"/>
      <c r="KV42" s="391"/>
      <c r="KW42" s="391"/>
      <c r="KX42" s="391"/>
      <c r="KY42" s="391"/>
      <c r="KZ42" s="391"/>
      <c r="LA42" s="391"/>
      <c r="LB42" s="391"/>
      <c r="LC42" s="391"/>
      <c r="LD42" s="391"/>
      <c r="LE42" s="391"/>
      <c r="LF42" s="391"/>
      <c r="LG42" s="391"/>
      <c r="LH42" s="391"/>
      <c r="LI42" s="391"/>
      <c r="LJ42" s="391"/>
      <c r="LK42" s="391"/>
      <c r="LL42" s="391"/>
      <c r="LM42" s="391"/>
      <c r="LN42" s="391"/>
      <c r="LO42" s="391"/>
      <c r="LP42" s="391"/>
      <c r="LQ42" s="391"/>
      <c r="LR42" s="391"/>
      <c r="LS42" s="391"/>
      <c r="LT42" s="391"/>
      <c r="LU42" s="391"/>
      <c r="LV42" s="391"/>
      <c r="LW42" s="391"/>
      <c r="LX42" s="391"/>
      <c r="LY42" s="391"/>
      <c r="LZ42" s="391"/>
      <c r="MA42" s="391"/>
      <c r="MB42" s="391"/>
      <c r="MC42" s="391"/>
      <c r="MD42" s="391"/>
      <c r="ME42" s="391"/>
      <c r="MF42" s="391"/>
      <c r="MG42" s="391"/>
      <c r="MH42" s="391"/>
      <c r="MI42" s="391"/>
      <c r="MJ42" s="391"/>
      <c r="MK42" s="391"/>
      <c r="ML42" s="391"/>
      <c r="MM42" s="391"/>
      <c r="MN42" s="391"/>
      <c r="MO42" s="391"/>
      <c r="MP42" s="391"/>
      <c r="MQ42" s="391"/>
      <c r="MR42" s="391"/>
      <c r="MS42" s="391"/>
      <c r="MT42" s="391"/>
      <c r="MU42" s="391"/>
      <c r="MV42" s="391"/>
      <c r="MW42" s="391"/>
      <c r="MX42" s="391"/>
      <c r="MY42" s="391"/>
      <c r="MZ42" s="391"/>
      <c r="NA42" s="391"/>
      <c r="NB42" s="391"/>
      <c r="NC42" s="391"/>
      <c r="ND42" s="391"/>
      <c r="NE42" s="391"/>
      <c r="NF42" s="391"/>
      <c r="NG42" s="391"/>
      <c r="NH42" s="391"/>
      <c r="NI42" s="391"/>
      <c r="NJ42" s="391"/>
      <c r="NK42" s="391"/>
      <c r="NL42" s="391"/>
      <c r="NM42" s="391"/>
      <c r="NN42" s="391"/>
      <c r="NO42" s="391"/>
      <c r="NP42" s="391"/>
      <c r="NQ42" s="391"/>
      <c r="NR42" s="391"/>
      <c r="NS42" s="391"/>
      <c r="NT42" s="391"/>
      <c r="NU42" s="391"/>
      <c r="NV42" s="391"/>
      <c r="NW42" s="391"/>
      <c r="NX42" s="391"/>
      <c r="NY42" s="391"/>
      <c r="NZ42" s="391"/>
      <c r="OA42" s="391"/>
      <c r="OB42" s="391"/>
      <c r="OC42" s="391"/>
      <c r="OD42" s="391"/>
      <c r="OE42" s="391"/>
      <c r="OF42" s="391"/>
      <c r="OG42" s="391"/>
      <c r="OH42" s="391"/>
      <c r="OI42" s="391"/>
      <c r="OJ42" s="391"/>
      <c r="OK42" s="391"/>
      <c r="OL42" s="391"/>
      <c r="OM42" s="391"/>
      <c r="ON42" s="391"/>
      <c r="OO42" s="391"/>
      <c r="OP42" s="391"/>
      <c r="OQ42" s="391"/>
      <c r="OR42" s="391"/>
      <c r="OS42" s="391"/>
      <c r="OT42" s="391"/>
      <c r="OU42" s="391"/>
      <c r="OV42" s="391"/>
      <c r="OW42" s="391"/>
      <c r="OX42" s="391"/>
      <c r="OY42" s="391"/>
      <c r="OZ42" s="391"/>
      <c r="PA42" s="391"/>
      <c r="PB42" s="391"/>
      <c r="PC42" s="391"/>
      <c r="PD42" s="391"/>
      <c r="PE42" s="391"/>
      <c r="PF42" s="391"/>
      <c r="PG42" s="391"/>
      <c r="PH42" s="391"/>
      <c r="PI42" s="391"/>
      <c r="PJ42" s="391"/>
      <c r="PK42" s="391"/>
      <c r="PL42" s="391"/>
      <c r="PM42" s="391"/>
      <c r="PN42" s="391"/>
      <c r="PO42" s="391"/>
      <c r="PP42" s="391"/>
      <c r="PQ42" s="391"/>
      <c r="PR42" s="391"/>
      <c r="PS42" s="391"/>
      <c r="PT42" s="391"/>
      <c r="PU42" s="391"/>
      <c r="PV42" s="391"/>
      <c r="PW42" s="391"/>
      <c r="PX42" s="391"/>
      <c r="PY42" s="391"/>
      <c r="PZ42" s="391"/>
      <c r="QA42" s="391"/>
      <c r="QB42" s="391"/>
      <c r="QC42" s="391"/>
      <c r="QD42" s="391"/>
      <c r="QE42" s="391"/>
      <c r="QF42" s="391"/>
      <c r="QG42" s="391"/>
      <c r="QH42" s="391"/>
      <c r="QI42" s="391"/>
      <c r="QJ42" s="391"/>
      <c r="QK42" s="391"/>
      <c r="QL42" s="391"/>
      <c r="QM42" s="391"/>
      <c r="QN42" s="391"/>
      <c r="QO42" s="391"/>
      <c r="QP42" s="391"/>
      <c r="QQ42" s="391"/>
      <c r="QR42" s="391"/>
      <c r="QS42" s="391"/>
      <c r="QT42" s="391"/>
      <c r="QU42" s="391"/>
      <c r="QV42" s="391"/>
      <c r="QW42" s="391"/>
      <c r="QX42" s="391"/>
      <c r="QY42" s="391"/>
      <c r="QZ42" s="391"/>
      <c r="RA42" s="391"/>
      <c r="RB42" s="391"/>
      <c r="RC42" s="391"/>
      <c r="RD42" s="391"/>
      <c r="RE42" s="391"/>
      <c r="RF42" s="391"/>
      <c r="RG42" s="391"/>
      <c r="RH42" s="391"/>
      <c r="RI42" s="391"/>
      <c r="RJ42" s="391"/>
      <c r="RK42" s="391"/>
      <c r="RL42" s="391"/>
      <c r="RM42" s="391"/>
      <c r="RN42" s="391"/>
      <c r="RO42" s="391"/>
      <c r="RP42" s="391"/>
      <c r="RQ42" s="391"/>
      <c r="RR42" s="391"/>
      <c r="RS42" s="391"/>
      <c r="RT42" s="391"/>
      <c r="RU42" s="391"/>
      <c r="RV42" s="391"/>
      <c r="RW42" s="391"/>
      <c r="RX42" s="391"/>
      <c r="RY42" s="391"/>
      <c r="RZ42" s="391"/>
      <c r="SA42" s="391"/>
      <c r="SB42" s="391"/>
      <c r="SC42" s="391"/>
      <c r="SD42" s="391"/>
      <c r="SE42" s="391"/>
      <c r="SF42" s="391"/>
      <c r="SG42" s="391"/>
      <c r="SH42" s="391"/>
      <c r="SI42" s="391"/>
      <c r="SJ42" s="391"/>
      <c r="SK42" s="391"/>
      <c r="SL42" s="391"/>
      <c r="SM42" s="391"/>
      <c r="SN42" s="391"/>
      <c r="SO42" s="391"/>
      <c r="SP42" s="391"/>
      <c r="SQ42" s="391"/>
      <c r="SR42" s="391"/>
      <c r="SS42" s="391"/>
      <c r="ST42" s="391"/>
      <c r="SU42" s="391"/>
      <c r="SV42" s="391"/>
      <c r="SW42" s="391"/>
      <c r="SX42" s="391"/>
      <c r="SY42" s="391"/>
      <c r="SZ42" s="391"/>
      <c r="TA42" s="391"/>
      <c r="TB42" s="391"/>
      <c r="TC42" s="391"/>
      <c r="TD42" s="391"/>
      <c r="TE42" s="391"/>
      <c r="TF42" s="391"/>
      <c r="TG42" s="391"/>
      <c r="TH42" s="391"/>
      <c r="TI42" s="391"/>
      <c r="TJ42" s="391"/>
      <c r="TK42" s="391"/>
      <c r="TL42" s="391"/>
      <c r="TM42" s="391"/>
      <c r="TN42" s="391"/>
      <c r="TO42" s="391"/>
      <c r="TP42" s="391"/>
      <c r="TQ42" s="391"/>
      <c r="TR42" s="391"/>
      <c r="TS42" s="391"/>
      <c r="TT42" s="391"/>
      <c r="TU42" s="391"/>
      <c r="TV42" s="391"/>
      <c r="TW42" s="391"/>
      <c r="TX42" s="391"/>
      <c r="TY42" s="391"/>
      <c r="TZ42" s="391"/>
      <c r="UA42" s="391"/>
      <c r="UB42" s="391"/>
      <c r="UC42" s="391"/>
      <c r="UD42" s="391"/>
      <c r="UE42" s="391"/>
      <c r="UF42" s="391"/>
      <c r="UG42" s="391"/>
      <c r="UH42" s="391"/>
      <c r="UI42" s="391"/>
      <c r="UJ42" s="391"/>
      <c r="UK42" s="391"/>
      <c r="UL42" s="391"/>
      <c r="UM42" s="391"/>
      <c r="UN42" s="391"/>
      <c r="UO42" s="391"/>
      <c r="UP42" s="391"/>
      <c r="UQ42" s="391"/>
      <c r="UR42" s="391"/>
      <c r="US42" s="391"/>
      <c r="UT42" s="391"/>
      <c r="UU42" s="391"/>
      <c r="UV42" s="391"/>
      <c r="UW42" s="391"/>
      <c r="UX42" s="391"/>
      <c r="UY42" s="391"/>
      <c r="UZ42" s="391"/>
      <c r="VA42" s="391"/>
      <c r="VB42" s="391"/>
      <c r="VC42" s="391"/>
      <c r="VD42" s="391"/>
      <c r="VE42" s="391"/>
      <c r="VF42" s="391"/>
      <c r="VG42" s="391"/>
      <c r="VH42" s="391"/>
      <c r="VI42" s="391"/>
      <c r="VJ42" s="391"/>
      <c r="VK42" s="391"/>
      <c r="VL42" s="391"/>
      <c r="VM42" s="391"/>
      <c r="VN42" s="391"/>
      <c r="VO42" s="391"/>
      <c r="VP42" s="391"/>
      <c r="VQ42" s="391"/>
      <c r="VR42" s="391"/>
      <c r="VS42" s="391"/>
      <c r="VT42" s="391"/>
      <c r="VU42" s="391"/>
      <c r="VV42" s="391"/>
      <c r="VW42" s="391"/>
      <c r="VX42" s="391"/>
      <c r="VY42" s="391"/>
      <c r="VZ42" s="391"/>
      <c r="WA42" s="391"/>
      <c r="WB42" s="391"/>
      <c r="WC42" s="391"/>
      <c r="WD42" s="391"/>
      <c r="WE42" s="391"/>
      <c r="WF42" s="391"/>
      <c r="WG42" s="391"/>
      <c r="WH42" s="391"/>
      <c r="WI42" s="391"/>
      <c r="WJ42" s="391"/>
      <c r="WK42" s="391"/>
      <c r="WL42" s="391"/>
      <c r="WM42" s="391"/>
      <c r="WN42" s="391"/>
      <c r="WO42" s="391"/>
      <c r="WP42" s="391"/>
      <c r="WQ42" s="391"/>
      <c r="WR42" s="391"/>
      <c r="WS42" s="391"/>
      <c r="WT42" s="391"/>
      <c r="WU42" s="391"/>
      <c r="WV42" s="391"/>
      <c r="WW42" s="391"/>
      <c r="WX42" s="391"/>
      <c r="WY42" s="391"/>
      <c r="WZ42" s="391"/>
      <c r="XA42" s="391"/>
      <c r="XB42" s="391"/>
      <c r="XC42" s="391"/>
      <c r="XD42" s="391"/>
      <c r="XE42" s="391"/>
      <c r="XF42" s="391"/>
      <c r="XG42" s="391"/>
      <c r="XH42" s="391"/>
      <c r="XI42" s="391"/>
      <c r="XJ42" s="391"/>
      <c r="XK42" s="391"/>
      <c r="XL42" s="391"/>
      <c r="XM42" s="391"/>
      <c r="XN42" s="391"/>
      <c r="XO42" s="391"/>
      <c r="XP42" s="391"/>
      <c r="XQ42" s="391"/>
      <c r="XR42" s="391"/>
      <c r="XS42" s="391"/>
      <c r="XT42" s="391"/>
      <c r="XU42" s="391"/>
      <c r="XV42" s="391"/>
      <c r="XW42" s="391"/>
      <c r="XX42" s="391"/>
      <c r="XY42" s="391"/>
      <c r="XZ42" s="391"/>
      <c r="YA42" s="391"/>
      <c r="YB42" s="391"/>
      <c r="YC42" s="391"/>
      <c r="YD42" s="391"/>
      <c r="YE42" s="391"/>
      <c r="YF42" s="391"/>
      <c r="YG42" s="391"/>
      <c r="YH42" s="391"/>
      <c r="YI42" s="391"/>
      <c r="YJ42" s="391"/>
      <c r="YK42" s="391"/>
      <c r="YL42" s="391"/>
      <c r="YM42" s="391"/>
      <c r="YN42" s="391"/>
      <c r="YO42" s="391"/>
      <c r="YP42" s="391"/>
      <c r="YQ42" s="391"/>
      <c r="YR42" s="391"/>
      <c r="YS42" s="391"/>
      <c r="YT42" s="391"/>
      <c r="YU42" s="391"/>
      <c r="YV42" s="391"/>
      <c r="YW42" s="391"/>
      <c r="YX42" s="391"/>
      <c r="YY42" s="391"/>
      <c r="YZ42" s="391"/>
      <c r="ZA42" s="391"/>
      <c r="ZB42" s="391"/>
      <c r="ZC42" s="391"/>
      <c r="ZD42" s="391"/>
      <c r="ZE42" s="391"/>
      <c r="ZF42" s="391"/>
      <c r="ZG42" s="391"/>
      <c r="ZH42" s="391"/>
      <c r="ZI42" s="391"/>
      <c r="ZJ42" s="391"/>
      <c r="ZK42" s="391"/>
      <c r="ZL42" s="391"/>
      <c r="ZM42" s="391"/>
      <c r="ZN42" s="391"/>
      <c r="ZO42" s="391"/>
      <c r="ZP42" s="391"/>
      <c r="ZQ42" s="391"/>
      <c r="ZR42" s="391"/>
      <c r="ZS42" s="391"/>
      <c r="ZT42" s="391"/>
      <c r="ZU42" s="391"/>
      <c r="ZV42" s="391"/>
      <c r="ZW42" s="391"/>
      <c r="ZX42" s="391"/>
      <c r="ZY42" s="391"/>
      <c r="ZZ42" s="391"/>
      <c r="AAA42" s="391"/>
      <c r="AAB42" s="391"/>
      <c r="AAC42" s="391"/>
      <c r="AAD42" s="391"/>
      <c r="AAE42" s="391"/>
      <c r="AAF42" s="391"/>
      <c r="AAG42" s="391"/>
      <c r="AAH42" s="391"/>
      <c r="AAI42" s="391"/>
      <c r="AAJ42" s="391"/>
      <c r="AAK42" s="391"/>
      <c r="AAL42" s="391"/>
      <c r="AAM42" s="391"/>
      <c r="AAN42" s="391"/>
      <c r="AAO42" s="391"/>
      <c r="AAP42" s="391"/>
      <c r="AAQ42" s="391"/>
      <c r="AAR42" s="391"/>
      <c r="AAS42" s="391"/>
      <c r="AAT42" s="391"/>
      <c r="AAU42" s="391"/>
      <c r="AAV42" s="391"/>
      <c r="AAW42" s="391"/>
      <c r="AAX42" s="391"/>
      <c r="AAY42" s="391"/>
      <c r="AAZ42" s="391"/>
      <c r="ABA42" s="391"/>
      <c r="ABB42" s="391"/>
      <c r="ABC42" s="391"/>
      <c r="ABD42" s="391"/>
      <c r="ABE42" s="391"/>
      <c r="ABF42" s="391"/>
      <c r="ABG42" s="391"/>
      <c r="ABH42" s="391"/>
      <c r="ABI42" s="391"/>
      <c r="ABJ42" s="391"/>
      <c r="ABK42" s="391"/>
      <c r="ABL42" s="391"/>
      <c r="ABM42" s="391"/>
      <c r="ABN42" s="391"/>
      <c r="ABO42" s="391"/>
      <c r="ABP42" s="391"/>
      <c r="ABQ42" s="391"/>
      <c r="ABR42" s="391"/>
      <c r="ABS42" s="391"/>
      <c r="ABT42" s="391"/>
      <c r="ABU42" s="391"/>
      <c r="ABV42" s="391"/>
      <c r="ABW42" s="391"/>
      <c r="ABX42" s="391"/>
      <c r="ABY42" s="391"/>
      <c r="ABZ42" s="391"/>
      <c r="ACA42" s="391"/>
      <c r="ACB42" s="391"/>
      <c r="ACC42" s="391"/>
      <c r="ACD42" s="391"/>
      <c r="ACE42" s="391"/>
      <c r="ACF42" s="391"/>
      <c r="ACG42" s="391"/>
      <c r="ACH42" s="391"/>
      <c r="ACI42" s="391"/>
      <c r="ACJ42" s="391"/>
      <c r="ACK42" s="391"/>
      <c r="ACL42" s="391"/>
      <c r="ACM42" s="391"/>
      <c r="ACN42" s="391"/>
      <c r="ACO42" s="391"/>
      <c r="ACP42" s="391"/>
      <c r="ACQ42" s="391"/>
      <c r="ACR42" s="391"/>
      <c r="ACS42" s="391"/>
      <c r="ACT42" s="391"/>
      <c r="ACU42" s="391"/>
      <c r="ACV42" s="391"/>
      <c r="ACW42" s="391"/>
      <c r="ACX42" s="391"/>
      <c r="ACY42" s="391"/>
      <c r="ACZ42" s="391"/>
      <c r="ADA42" s="391"/>
      <c r="ADB42" s="391"/>
      <c r="ADC42" s="391"/>
      <c r="ADD42" s="391"/>
      <c r="ADE42" s="391"/>
      <c r="ADF42" s="391"/>
      <c r="ADG42" s="391"/>
      <c r="ADH42" s="391"/>
      <c r="ADI42" s="391"/>
      <c r="ADJ42" s="391"/>
      <c r="ADK42" s="391"/>
      <c r="ADL42" s="391"/>
      <c r="ADM42" s="391"/>
      <c r="ADN42" s="391"/>
      <c r="ADO42" s="391"/>
      <c r="ADP42" s="391"/>
      <c r="ADQ42" s="391"/>
      <c r="ADR42" s="391"/>
      <c r="ADS42" s="391"/>
      <c r="ADT42" s="391"/>
      <c r="ADU42" s="391"/>
      <c r="ADV42" s="391"/>
      <c r="ADW42" s="391"/>
      <c r="ADX42" s="391"/>
      <c r="ADY42" s="391"/>
      <c r="ADZ42" s="391"/>
      <c r="AEA42" s="391"/>
      <c r="AEB42" s="391"/>
      <c r="AEC42" s="391"/>
      <c r="AED42" s="391"/>
      <c r="AEE42" s="391"/>
      <c r="AEF42" s="391"/>
      <c r="AEG42" s="391"/>
      <c r="AEH42" s="391"/>
      <c r="AEI42" s="391"/>
      <c r="AEJ42" s="391"/>
      <c r="AEK42" s="391"/>
      <c r="AEL42" s="391"/>
      <c r="AEM42" s="391"/>
      <c r="AEN42" s="391"/>
      <c r="AEO42" s="391"/>
      <c r="AEP42" s="391"/>
      <c r="AEQ42" s="391"/>
      <c r="AER42" s="391"/>
      <c r="AES42" s="391"/>
      <c r="AET42" s="391"/>
      <c r="AEU42" s="391"/>
      <c r="AEV42" s="391"/>
      <c r="AEW42" s="391"/>
      <c r="AEX42" s="391"/>
      <c r="AEY42" s="391"/>
      <c r="AEZ42" s="391"/>
      <c r="AFA42" s="391"/>
      <c r="AFB42" s="391"/>
      <c r="AFC42" s="391"/>
      <c r="AFD42" s="391"/>
      <c r="AFE42" s="391"/>
      <c r="AFF42" s="391"/>
      <c r="AFG42" s="391"/>
      <c r="AFH42" s="391"/>
      <c r="AFI42" s="391"/>
      <c r="AFJ42" s="391"/>
      <c r="AFK42" s="391"/>
      <c r="AFL42" s="391"/>
      <c r="AFM42" s="391"/>
      <c r="AFN42" s="391"/>
      <c r="AFO42" s="391"/>
      <c r="AFP42" s="391"/>
      <c r="AFQ42" s="391"/>
      <c r="AFR42" s="391"/>
      <c r="AFS42" s="391"/>
      <c r="AFT42" s="391"/>
      <c r="AFU42" s="391"/>
      <c r="AFV42" s="391"/>
      <c r="AFW42" s="391"/>
      <c r="AFX42" s="391"/>
      <c r="AFY42" s="391"/>
      <c r="AFZ42" s="391"/>
      <c r="AGA42" s="391"/>
      <c r="AGB42" s="391"/>
      <c r="AGC42" s="391"/>
      <c r="AGD42" s="391"/>
      <c r="AGE42" s="391"/>
      <c r="AGF42" s="391"/>
      <c r="AGG42" s="391"/>
      <c r="AGH42" s="391"/>
      <c r="AGI42" s="391"/>
      <c r="AGJ42" s="391"/>
      <c r="AGK42" s="391"/>
      <c r="AGL42" s="391"/>
      <c r="AGM42" s="391"/>
      <c r="AGN42" s="391"/>
      <c r="AGO42" s="391"/>
      <c r="AGP42" s="391"/>
      <c r="AGQ42" s="391"/>
      <c r="AGR42" s="391"/>
      <c r="AGS42" s="391"/>
      <c r="AGT42" s="391"/>
      <c r="AGU42" s="391"/>
      <c r="AGV42" s="391"/>
      <c r="AGW42" s="391"/>
      <c r="AGX42" s="391"/>
      <c r="AGY42" s="391"/>
      <c r="AGZ42" s="391"/>
      <c r="AHA42" s="391"/>
      <c r="AHB42" s="391"/>
      <c r="AHC42" s="391"/>
      <c r="AHD42" s="391"/>
      <c r="AHE42" s="391"/>
      <c r="AHF42" s="391"/>
      <c r="AHG42" s="391"/>
      <c r="AHH42" s="391"/>
      <c r="AHI42" s="391"/>
      <c r="AHJ42" s="391"/>
      <c r="AHK42" s="391"/>
      <c r="AHL42" s="391"/>
      <c r="AHM42" s="391"/>
      <c r="AHN42" s="391"/>
      <c r="AHO42" s="391"/>
      <c r="AHP42" s="391"/>
      <c r="AHQ42" s="391"/>
      <c r="AHR42" s="391"/>
      <c r="AHS42" s="391"/>
      <c r="AHT42" s="391"/>
      <c r="AHU42" s="391"/>
      <c r="AHV42" s="391"/>
      <c r="AHW42" s="391"/>
      <c r="AHX42" s="391"/>
      <c r="AHY42" s="391"/>
      <c r="AHZ42" s="391"/>
      <c r="AIA42" s="391"/>
      <c r="AIB42" s="391"/>
      <c r="AIC42" s="391"/>
    </row>
  </sheetData>
  <sheetProtection algorithmName="SHA-512" hashValue="7VLiGvC7b3PfBvkY6fGBKaIsLpXB/Gw1nTIHuH+NuKBJ/l612YEPDWS1ggSfmpHhEI4juZWls2qi2Mt5Qyu0PQ==" saltValue="XCK+c/HLhw0Y/pl/U+8lyw==" spinCount="100000" sheet="1" objects="1" scenarios="1"/>
  <mergeCells count="5">
    <mergeCell ref="A1:F1"/>
    <mergeCell ref="B7:F7"/>
    <mergeCell ref="B4:F4"/>
    <mergeCell ref="B5:F5"/>
    <mergeCell ref="B3:F3"/>
  </mergeCells>
  <pageMargins left="0.7" right="0.7" top="0.75" bottom="0.75" header="0.3" footer="0.3"/>
  <pageSetup paperSize="9" scale="38" orientation="portrait" horizontalDpi="1200" verticalDpi="1200" r:id="rId1"/>
  <colBreaks count="1" manualBreakCount="1">
    <brk id="9" max="19"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
  <dimension ref="A1:AIC40"/>
  <sheetViews>
    <sheetView topLeftCell="A7" zoomScale="90" zoomScaleNormal="90" workbookViewId="0">
      <selection activeCell="E11" sqref="E11"/>
    </sheetView>
  </sheetViews>
  <sheetFormatPr baseColWidth="10" defaultColWidth="11.5" defaultRowHeight="15" x14ac:dyDescent="0.2"/>
  <cols>
    <col min="1" max="1" width="66" style="391" bestFit="1" customWidth="1"/>
    <col min="2" max="2" width="24.6640625" style="399" customWidth="1"/>
    <col min="3" max="5" width="20.6640625" style="399" customWidth="1"/>
    <col min="6" max="6" width="24.6640625" style="397" customWidth="1"/>
    <col min="7" max="7" width="21.6640625" style="391" customWidth="1"/>
    <col min="8" max="8" width="21.1640625" style="391" customWidth="1"/>
    <col min="9" max="9" width="19.83203125" style="391" customWidth="1"/>
    <col min="10" max="16384" width="11.5" style="391"/>
  </cols>
  <sheetData>
    <row r="1" spans="1:912" s="379"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378"/>
      <c r="H1" s="378"/>
      <c r="I1" s="378"/>
    </row>
    <row r="2" spans="1:912" s="383" customFormat="1" ht="30" customHeight="1" x14ac:dyDescent="0.15">
      <c r="A2" s="380"/>
      <c r="B2" s="380"/>
      <c r="C2" s="380"/>
      <c r="D2" s="380"/>
      <c r="E2" s="380"/>
      <c r="F2" s="381"/>
      <c r="G2" s="382"/>
      <c r="H2" s="382"/>
      <c r="I2" s="382"/>
    </row>
    <row r="3" spans="1:912" s="385" customFormat="1" ht="21.75" customHeight="1" x14ac:dyDescent="0.2">
      <c r="A3" s="438" t="s">
        <v>243</v>
      </c>
      <c r="B3" s="980">
        <f>'PRESUPUESTO P.II.B-Agrupación'!D9</f>
        <v>0</v>
      </c>
      <c r="C3" s="980"/>
      <c r="D3" s="980"/>
      <c r="E3" s="980"/>
      <c r="F3" s="980"/>
      <c r="G3" s="384"/>
      <c r="H3" s="384"/>
      <c r="I3" s="384"/>
    </row>
    <row r="4" spans="1:912" s="385" customFormat="1" ht="21.75" customHeight="1" x14ac:dyDescent="0.2">
      <c r="A4" s="438" t="s">
        <v>447</v>
      </c>
      <c r="B4" s="976">
        <f>'PRESUPUESTO P.II.B-Agrupación'!D10</f>
        <v>0</v>
      </c>
      <c r="C4" s="977"/>
      <c r="D4" s="977"/>
      <c r="E4" s="977"/>
      <c r="F4" s="978"/>
      <c r="G4" s="384"/>
      <c r="H4" s="384"/>
      <c r="I4" s="384"/>
    </row>
    <row r="5" spans="1:912" s="387" customFormat="1" ht="21.75" customHeight="1" x14ac:dyDescent="0.15">
      <c r="A5" s="438" t="s">
        <v>433</v>
      </c>
      <c r="B5" s="980">
        <f>'PRESUPUESTO P.II.B-Agrupación'!D11</f>
        <v>0</v>
      </c>
      <c r="C5" s="980"/>
      <c r="D5" s="980"/>
      <c r="E5" s="980"/>
      <c r="F5" s="980"/>
      <c r="G5" s="386"/>
      <c r="H5" s="386"/>
      <c r="I5" s="386"/>
    </row>
    <row r="6" spans="1:912" s="387" customFormat="1" ht="21.75" customHeight="1" x14ac:dyDescent="0.2">
      <c r="A6" s="209"/>
      <c r="B6" s="389"/>
      <c r="C6" s="389"/>
      <c r="D6" s="389"/>
      <c r="E6" s="389"/>
      <c r="F6" s="389"/>
      <c r="G6" s="386"/>
      <c r="H6" s="386"/>
      <c r="I6" s="386"/>
    </row>
    <row r="7" spans="1:912" s="385" customFormat="1" ht="36.75" customHeight="1" x14ac:dyDescent="0.2">
      <c r="A7" s="438" t="s">
        <v>395</v>
      </c>
      <c r="B7" s="980">
        <f>'DATOS GENERALES'!F417</f>
        <v>0</v>
      </c>
      <c r="C7" s="980"/>
      <c r="D7" s="980"/>
      <c r="E7" s="980"/>
      <c r="F7" s="980"/>
      <c r="G7" s="384"/>
      <c r="H7" s="384"/>
      <c r="I7" s="384"/>
    </row>
    <row r="8" spans="1:912" ht="18" customHeight="1" x14ac:dyDescent="0.2">
      <c r="A8" s="388"/>
      <c r="B8" s="388"/>
      <c r="C8" s="388"/>
      <c r="D8" s="388"/>
      <c r="E8" s="388"/>
      <c r="F8" s="388"/>
      <c r="G8" s="390"/>
      <c r="H8" s="390"/>
      <c r="I8" s="390"/>
      <c r="AN8">
        <f>IF('RESUMIDO-P.I.C.1-Agrupación'!F14,"",'RESUMIDO-P.I.A-Agrupación'!E14)</f>
        <v>0</v>
      </c>
    </row>
    <row r="9" spans="1:912" ht="90" customHeight="1" x14ac:dyDescent="0.2">
      <c r="A9" s="246" t="s">
        <v>393</v>
      </c>
      <c r="B9" s="392" t="s">
        <v>392</v>
      </c>
      <c r="C9" s="393" t="s">
        <v>391</v>
      </c>
      <c r="D9" s="393" t="s">
        <v>390</v>
      </c>
      <c r="E9" s="448">
        <f>'PRESUPUESTO P.I.C.1-Agrupación'!H13</f>
        <v>0</v>
      </c>
      <c r="F9" s="448">
        <f>'PRESUPUESTO P.I.C.1-Agrupación'!K13</f>
        <v>0</v>
      </c>
      <c r="G9" s="448">
        <f>'PRESUPUESTO P.I.C.1-Agrupación'!N13</f>
        <v>0</v>
      </c>
      <c r="H9" s="448">
        <f>'PRESUPUESTO P.I.C.1-Agrupación'!Q13</f>
        <v>0</v>
      </c>
      <c r="I9" s="448">
        <f>'PRESUPUESTO P.I.C.1-Agrupación'!T13</f>
        <v>0</v>
      </c>
    </row>
    <row r="10" spans="1:912" s="394" customFormat="1" ht="36.75" customHeight="1" x14ac:dyDescent="0.2">
      <c r="A10" s="460" t="s">
        <v>337</v>
      </c>
      <c r="B10" s="461">
        <f>'PRESUPUESTO P.I.C.1-Agrupación'!D20</f>
        <v>0</v>
      </c>
      <c r="C10" s="461">
        <f>'PRESUPUESTO P.I.C.1-Agrupación'!E20</f>
        <v>0</v>
      </c>
      <c r="D10" s="461">
        <f>'PRESUPUESTO P.I.C.1-Agrupación'!F20</f>
        <v>0</v>
      </c>
      <c r="E10" s="461">
        <f>'PRESUPUESTO P.I.C.1-Agrupación'!I20</f>
        <v>0</v>
      </c>
      <c r="F10" s="461">
        <f>'PRESUPUESTO P.I.C.1-Agrupación'!L20</f>
        <v>0</v>
      </c>
      <c r="G10" s="461">
        <f>'PRESUPUESTO P.I.C.1-Agrupación'!O20</f>
        <v>0</v>
      </c>
      <c r="H10" s="461">
        <f>'PRESUPUESTO P.I.C.1-Agrupación'!R20</f>
        <v>0</v>
      </c>
      <c r="I10" s="461">
        <f>'PRESUPUESTO P.I.C.1-Agrupación'!U20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P.I.C.1-Agrupación'!D28</f>
        <v>0</v>
      </c>
      <c r="C11" s="461">
        <f>'PRESUPUESTO P.I.C.1-Agrupación'!E28</f>
        <v>0</v>
      </c>
      <c r="D11" s="461">
        <f>'PRESUPUESTO P.I.C.1-Agrupación'!F28</f>
        <v>0</v>
      </c>
      <c r="E11" s="461">
        <f>'PRESUPUESTO P.I.C.1-Agrupación'!I28</f>
        <v>0</v>
      </c>
      <c r="F11" s="461">
        <f>'PRESUPUESTO P.I.C.1-Agrupación'!L28</f>
        <v>0</v>
      </c>
      <c r="G11" s="461">
        <f>'PRESUPUESTO P.I.C.1-Agrupación'!O28</f>
        <v>0</v>
      </c>
      <c r="H11" s="461">
        <f>'PRESUPUESTO P.I.C.1-Agrupación'!R28</f>
        <v>0</v>
      </c>
      <c r="I11" s="461">
        <f>'PRESUPUESTO P.I.C.1-Agrupación'!U28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6" customFormat="1" ht="36.75" customHeight="1" x14ac:dyDescent="0.2">
      <c r="A12" s="462" t="s">
        <v>389</v>
      </c>
      <c r="B12" s="463">
        <f>'PRESUPUESTO P.I.C.1-Agrupación'!D29</f>
        <v>0</v>
      </c>
      <c r="C12" s="463">
        <f>'PRESUPUESTO P.I.C.1-Agrupación'!E29</f>
        <v>0</v>
      </c>
      <c r="D12" s="463">
        <f>'PRESUPUESTO P.I.C.1-Agrupación'!F29</f>
        <v>0</v>
      </c>
      <c r="E12" s="463">
        <f>'PRESUPUESTO P.I.C.1-Agrupación'!I29</f>
        <v>0</v>
      </c>
      <c r="F12" s="463">
        <f>'PRESUPUESTO P.I.C.1-Agrupación'!L29</f>
        <v>0</v>
      </c>
      <c r="G12" s="463">
        <f>'PRESUPUESTO P.I.C.1-Agrupación'!O29</f>
        <v>0</v>
      </c>
      <c r="H12" s="463">
        <f>'PRESUPUESTO P.I.C.1-Agrupación'!R29</f>
        <v>0</v>
      </c>
      <c r="I12" s="463">
        <f>'PRESUPUESTO P.I.C.1-Agrupación'!U29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6" customFormat="1" ht="36.75" customHeight="1" x14ac:dyDescent="0.2">
      <c r="A13" s="462" t="s">
        <v>388</v>
      </c>
      <c r="B13" s="463">
        <f>'PRESUPUESTO P.I.C.1-Agrupación'!D30</f>
        <v>0</v>
      </c>
      <c r="C13" s="463">
        <f>'PRESUPUESTO P.I.C.1-Agrupación'!E30</f>
        <v>0</v>
      </c>
      <c r="D13" s="463">
        <f>'PRESUPUESTO P.I.C.1-Agrupación'!F30</f>
        <v>0</v>
      </c>
      <c r="E13" s="463">
        <f>'PRESUPUESTO P.I.C.1-Agrupación'!I30</f>
        <v>0</v>
      </c>
      <c r="F13" s="463">
        <f>'PRESUPUESTO P.I.C.1-Agrupación'!L30</f>
        <v>0</v>
      </c>
      <c r="G13" s="463">
        <f>'PRESUPUESTO P.I.C.1-Agrupación'!O30</f>
        <v>0</v>
      </c>
      <c r="H13" s="463">
        <f>'PRESUPUESTO P.I.C.1-Agrupación'!R30</f>
        <v>0</v>
      </c>
      <c r="I13" s="463">
        <f>'PRESUPUESTO P.I.C.1-Agrupación'!U30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7" customFormat="1" ht="35.25" customHeight="1" x14ac:dyDescent="0.2">
      <c r="A14" s="441" t="s">
        <v>332</v>
      </c>
      <c r="B14" s="439">
        <f>'PRESUPUESTO P.I.C.1-Agrupación'!D31</f>
        <v>0</v>
      </c>
      <c r="C14" s="439">
        <f>'PRESUPUESTO P.I.C.1-Agrupación'!E31</f>
        <v>0</v>
      </c>
      <c r="D14" s="439">
        <f>'PRESUPUESTO P.I.C.1-Agrupación'!F31</f>
        <v>0</v>
      </c>
      <c r="E14" s="439">
        <f>'PRESUPUESTO P.I.C.1-Agrupación'!I31</f>
        <v>0</v>
      </c>
      <c r="F14" s="439">
        <f>'PRESUPUESTO P.I.C.1-Agrupación'!L31</f>
        <v>0</v>
      </c>
      <c r="G14" s="439">
        <f>'PRESUPUESTO P.I.C.1-Agrupación'!O31</f>
        <v>0</v>
      </c>
      <c r="H14" s="439">
        <f>'PRESUPUESTO P.I.C.1-Agrupación'!R31</f>
        <v>0</v>
      </c>
      <c r="I14" s="439">
        <f>'PRESUPUESTO P.I.C.1-Agrupación'!U31</f>
        <v>0</v>
      </c>
      <c r="J14" s="391"/>
      <c r="K14" s="391"/>
      <c r="L14" s="391"/>
      <c r="M14" s="391"/>
      <c r="N14" s="391"/>
      <c r="O14" s="391"/>
      <c r="P14" s="391"/>
      <c r="Q14" s="391"/>
      <c r="R14" s="391"/>
      <c r="S14" s="391"/>
    </row>
    <row r="15" spans="1:912" s="397" customFormat="1" ht="35.25" customHeight="1" x14ac:dyDescent="0.2">
      <c r="A15" s="442" t="s">
        <v>512</v>
      </c>
      <c r="B15" s="449">
        <f>'PRESUPUESTO P.I.C.1-Agrupación'!D32</f>
        <v>0</v>
      </c>
      <c r="C15" s="449">
        <f>'PRESUPUESTO P.I.C.1-Agrupación'!E32</f>
        <v>0</v>
      </c>
      <c r="D15" s="449">
        <f>'PRESUPUESTO P.I.C.1-Agrupación'!F32</f>
        <v>0</v>
      </c>
      <c r="E15" s="449">
        <f>'PRESUPUESTO P.I.C.1-Agrupación'!I32</f>
        <v>0</v>
      </c>
      <c r="F15" s="449">
        <f>'PRESUPUESTO P.I.C.1-Agrupación'!L32</f>
        <v>0</v>
      </c>
      <c r="G15" s="449">
        <f>'PRESUPUESTO P.I.C.1-Agrupación'!O32</f>
        <v>0</v>
      </c>
      <c r="H15" s="449">
        <f>'PRESUPUESTO P.I.C.1-Agrupación'!R32</f>
        <v>0</v>
      </c>
      <c r="I15" s="449">
        <f>'PRESUPUESTO P.I.C.1-Agrupación'!U32</f>
        <v>0</v>
      </c>
      <c r="J15" s="391"/>
      <c r="K15" s="391"/>
      <c r="L15" s="391"/>
      <c r="M15" s="391"/>
      <c r="N15" s="391"/>
      <c r="O15" s="391"/>
      <c r="P15" s="391"/>
      <c r="Q15" s="391"/>
      <c r="R15" s="391"/>
      <c r="S15" s="391"/>
    </row>
    <row r="16" spans="1:912" s="397" customFormat="1" ht="36.75" customHeight="1" x14ac:dyDescent="0.2">
      <c r="A16" s="443" t="s">
        <v>387</v>
      </c>
      <c r="B16" s="444">
        <f>'PRESUPUESTO P.I.C.1-Agrupación'!D33</f>
        <v>0</v>
      </c>
      <c r="C16" s="444">
        <f>'PRESUPUESTO P.I.C.1-Agrupación'!E33</f>
        <v>0</v>
      </c>
      <c r="D16" s="444">
        <f>'PRESUPUESTO P.I.C.1-Agrupación'!F33</f>
        <v>0</v>
      </c>
      <c r="E16" s="444">
        <f>'PRESUPUESTO P.I.C.1-Agrupación'!I33</f>
        <v>0</v>
      </c>
      <c r="F16" s="444">
        <f>'PRESUPUESTO P.I.C.1-Agrupación'!L33</f>
        <v>0</v>
      </c>
      <c r="G16" s="444">
        <f>'PRESUPUESTO P.I.C.1-Agrupación'!O33</f>
        <v>0</v>
      </c>
      <c r="H16" s="444">
        <f>'PRESUPUESTO P.I.C.1-Agrupación'!R33</f>
        <v>0</v>
      </c>
      <c r="I16" s="444">
        <f>'PRESUPUESTO P.I.C.1-Agrupación'!U33</f>
        <v>0</v>
      </c>
      <c r="J16" s="391"/>
      <c r="K16" s="391"/>
      <c r="L16" s="391"/>
      <c r="M16" s="391"/>
      <c r="N16" s="391"/>
      <c r="O16" s="391"/>
      <c r="P16" s="391"/>
      <c r="Q16" s="391"/>
      <c r="R16" s="391"/>
      <c r="S16" s="391"/>
    </row>
    <row r="17" spans="1:9" ht="35.25" customHeight="1" x14ac:dyDescent="0.2">
      <c r="A17" s="445" t="s">
        <v>386</v>
      </c>
      <c r="B17" s="446">
        <f>'PRESUPUESTO P.I.C.1-Agrupación'!D34</f>
        <v>0</v>
      </c>
      <c r="C17" s="446">
        <f>'PRESUPUESTO P.I.C.1-Agrupación'!E34</f>
        <v>0</v>
      </c>
      <c r="D17" s="446">
        <f>'PRESUPUESTO P.I.C.1-Agrupación'!F34</f>
        <v>0</v>
      </c>
      <c r="E17" s="446">
        <f>'PRESUPUESTO P.I.C.1-Agrupación'!I34</f>
        <v>0</v>
      </c>
      <c r="F17" s="446">
        <f>'PRESUPUESTO P.I.C.1-Agrupación'!L34</f>
        <v>0</v>
      </c>
      <c r="G17" s="446">
        <f>'PRESUPUESTO P.I.C.1-Agrupación'!O34</f>
        <v>0</v>
      </c>
      <c r="H17" s="446">
        <f>'PRESUPUESTO P.I.C.1-Agrupación'!R34</f>
        <v>0</v>
      </c>
      <c r="I17" s="446">
        <f>'PRESUPUESTO P.I.C.1-Agrupación'!U34</f>
        <v>0</v>
      </c>
    </row>
    <row r="18" spans="1:9" ht="35.25" customHeight="1" x14ac:dyDescent="0.2">
      <c r="A18" s="445" t="s">
        <v>385</v>
      </c>
      <c r="B18" s="398"/>
      <c r="C18" s="447">
        <f>ROUND(IFERROR(C16/$B$16,0),2)</f>
        <v>0</v>
      </c>
      <c r="D18" s="447">
        <f t="shared" ref="D18:I18" si="0">ROUND(IFERROR(D16/$B$16,0),2)</f>
        <v>0</v>
      </c>
      <c r="E18" s="447">
        <f t="shared" si="0"/>
        <v>0</v>
      </c>
      <c r="F18" s="447">
        <f t="shared" si="0"/>
        <v>0</v>
      </c>
      <c r="G18" s="447">
        <f t="shared" si="0"/>
        <v>0</v>
      </c>
      <c r="H18" s="447">
        <f t="shared" si="0"/>
        <v>0</v>
      </c>
      <c r="I18" s="447">
        <f t="shared" si="0"/>
        <v>0</v>
      </c>
    </row>
    <row r="19" spans="1:9" ht="35.25" customHeight="1" x14ac:dyDescent="0.2">
      <c r="B19" s="391"/>
      <c r="C19" s="391"/>
      <c r="D19" s="391"/>
      <c r="E19" s="391"/>
      <c r="F19" s="391"/>
    </row>
    <row r="20" spans="1:9" x14ac:dyDescent="0.2">
      <c r="B20" s="391"/>
      <c r="C20" s="391"/>
      <c r="D20" s="391"/>
      <c r="E20" s="391"/>
      <c r="F20" s="391"/>
    </row>
    <row r="21" spans="1:9" x14ac:dyDescent="0.2">
      <c r="B21" s="391"/>
      <c r="C21" s="391"/>
      <c r="D21" s="391"/>
      <c r="E21" s="391"/>
      <c r="F21" s="391"/>
    </row>
    <row r="22" spans="1:9" x14ac:dyDescent="0.2">
      <c r="B22" s="391"/>
      <c r="C22" s="391"/>
      <c r="D22" s="391"/>
      <c r="E22" s="391"/>
      <c r="F22" s="391"/>
    </row>
    <row r="23" spans="1:9" x14ac:dyDescent="0.2">
      <c r="B23" s="391"/>
      <c r="C23" s="391"/>
      <c r="D23" s="391"/>
      <c r="E23" s="391"/>
      <c r="F23" s="391"/>
    </row>
    <row r="24" spans="1:9" ht="35.25" customHeight="1" x14ac:dyDescent="0.2">
      <c r="B24" s="391"/>
      <c r="C24" s="391"/>
      <c r="D24" s="391"/>
      <c r="E24" s="391"/>
      <c r="F24" s="391"/>
    </row>
    <row r="25" spans="1:9" x14ac:dyDescent="0.2">
      <c r="B25" s="391"/>
      <c r="C25" s="391"/>
      <c r="D25" s="391"/>
      <c r="E25" s="391"/>
      <c r="F25" s="391"/>
    </row>
    <row r="26" spans="1:9" x14ac:dyDescent="0.2">
      <c r="B26" s="391"/>
      <c r="C26" s="391"/>
      <c r="D26" s="391"/>
      <c r="E26" s="391"/>
      <c r="F26" s="391"/>
    </row>
    <row r="27" spans="1:9" x14ac:dyDescent="0.2">
      <c r="B27" s="391"/>
      <c r="C27" s="391"/>
      <c r="D27" s="391"/>
      <c r="E27" s="391"/>
      <c r="F27" s="391"/>
    </row>
    <row r="28" spans="1:9" x14ac:dyDescent="0.2">
      <c r="B28" s="391"/>
      <c r="C28" s="391"/>
      <c r="D28" s="391"/>
      <c r="E28" s="391"/>
      <c r="F28" s="391"/>
    </row>
    <row r="29" spans="1:9" x14ac:dyDescent="0.2">
      <c r="B29" s="391"/>
      <c r="C29" s="391"/>
      <c r="D29" s="391"/>
      <c r="E29" s="391"/>
      <c r="F29" s="391"/>
    </row>
    <row r="30" spans="1:9" x14ac:dyDescent="0.2">
      <c r="B30" s="391"/>
      <c r="C30" s="391"/>
      <c r="D30" s="391"/>
      <c r="E30" s="391"/>
      <c r="F30" s="391"/>
    </row>
    <row r="31" spans="1:9" x14ac:dyDescent="0.2">
      <c r="B31" s="391"/>
      <c r="C31" s="391"/>
      <c r="D31" s="391"/>
      <c r="E31" s="391"/>
      <c r="F31" s="391"/>
    </row>
    <row r="32" spans="1:9" ht="35.25" customHeight="1" x14ac:dyDescent="0.2">
      <c r="B32" s="391"/>
      <c r="C32" s="391"/>
      <c r="D32" s="391"/>
      <c r="E32" s="391"/>
      <c r="F32" s="391"/>
    </row>
    <row r="38" spans="1:913" s="399" customFormat="1" ht="35.25" customHeight="1" x14ac:dyDescent="0.2">
      <c r="A38" s="383"/>
      <c r="F38" s="397"/>
      <c r="G38" s="391"/>
      <c r="H38" s="391"/>
      <c r="I38" s="391"/>
      <c r="J38" s="391"/>
      <c r="K38" s="391"/>
      <c r="L38" s="391"/>
      <c r="M38" s="391"/>
      <c r="N38" s="391"/>
      <c r="O38" s="391"/>
      <c r="P38" s="391"/>
      <c r="Q38" s="391"/>
      <c r="R38" s="391"/>
      <c r="S38" s="391"/>
      <c r="T38" s="391"/>
      <c r="U38" s="39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391"/>
      <c r="CO38" s="391"/>
      <c r="CP38" s="391"/>
      <c r="CQ38" s="391"/>
      <c r="CR38" s="391"/>
      <c r="CS38" s="391"/>
      <c r="CT38" s="391"/>
      <c r="CU38" s="391"/>
      <c r="CV38" s="391"/>
      <c r="CW38" s="391"/>
      <c r="CX38" s="391"/>
      <c r="CY38" s="391"/>
      <c r="CZ38" s="391"/>
      <c r="DA38" s="391"/>
      <c r="DB38" s="391"/>
      <c r="DC38" s="391"/>
      <c r="DD38" s="391"/>
      <c r="DE38" s="391"/>
      <c r="DF38" s="391"/>
      <c r="DG38" s="391"/>
      <c r="DH38" s="391"/>
      <c r="DI38" s="391"/>
      <c r="DJ38" s="391"/>
      <c r="DK38" s="391"/>
      <c r="DL38" s="391"/>
      <c r="DM38" s="391"/>
      <c r="DN38" s="391"/>
      <c r="DO38" s="391"/>
      <c r="DP38" s="391"/>
      <c r="DQ38" s="391"/>
      <c r="DR38" s="391"/>
      <c r="DS38" s="391"/>
      <c r="DT38" s="391"/>
      <c r="DU38" s="391"/>
      <c r="DV38" s="391"/>
      <c r="DW38" s="391"/>
      <c r="DX38" s="391"/>
      <c r="DY38" s="391"/>
      <c r="DZ38" s="391"/>
      <c r="EA38" s="391"/>
      <c r="EB38" s="391"/>
      <c r="EC38" s="391"/>
      <c r="ED38" s="391"/>
      <c r="EE38" s="391"/>
      <c r="EF38" s="391"/>
      <c r="EG38" s="391"/>
      <c r="EH38" s="391"/>
      <c r="EI38" s="391"/>
      <c r="EJ38" s="391"/>
      <c r="EK38" s="391"/>
      <c r="EL38" s="391"/>
      <c r="EM38" s="391"/>
      <c r="EN38" s="391"/>
      <c r="EO38" s="391"/>
      <c r="EP38" s="391"/>
      <c r="EQ38" s="391"/>
      <c r="ER38" s="391"/>
      <c r="ES38" s="391"/>
      <c r="ET38" s="391"/>
      <c r="EU38" s="391"/>
      <c r="EV38" s="391"/>
      <c r="EW38" s="391"/>
      <c r="EX38" s="391"/>
      <c r="EY38" s="391"/>
      <c r="EZ38" s="391"/>
      <c r="FA38" s="391"/>
      <c r="FB38" s="391"/>
      <c r="FC38" s="391"/>
      <c r="FD38" s="391"/>
      <c r="FE38" s="391"/>
      <c r="FF38" s="391"/>
      <c r="FG38" s="391"/>
      <c r="FH38" s="391"/>
      <c r="FI38" s="391"/>
      <c r="FJ38" s="391"/>
      <c r="FK38" s="391"/>
      <c r="FL38" s="391"/>
      <c r="FM38" s="391"/>
      <c r="FN38" s="391"/>
      <c r="FO38" s="391"/>
      <c r="FP38" s="391"/>
      <c r="FQ38" s="391"/>
      <c r="FR38" s="391"/>
      <c r="FS38" s="391"/>
      <c r="FT38" s="391"/>
      <c r="FU38" s="391"/>
      <c r="FV38" s="391"/>
      <c r="FW38" s="391"/>
      <c r="FX38" s="391"/>
      <c r="FY38" s="391"/>
      <c r="FZ38" s="391"/>
      <c r="GA38" s="391"/>
      <c r="GB38" s="391"/>
      <c r="GC38" s="391"/>
      <c r="GD38" s="391"/>
      <c r="GE38" s="391"/>
      <c r="GF38" s="391"/>
      <c r="GG38" s="391"/>
      <c r="GH38" s="391"/>
      <c r="GI38" s="391"/>
      <c r="GJ38" s="391"/>
      <c r="GK38" s="391"/>
      <c r="GL38" s="391"/>
      <c r="GM38" s="391"/>
      <c r="GN38" s="391"/>
      <c r="GO38" s="391"/>
      <c r="GP38" s="391"/>
      <c r="GQ38" s="391"/>
      <c r="GR38" s="391"/>
      <c r="GS38" s="391"/>
      <c r="GT38" s="391"/>
      <c r="GU38" s="391"/>
      <c r="GV38" s="391"/>
      <c r="GW38" s="391"/>
      <c r="GX38" s="391"/>
      <c r="GY38" s="391"/>
      <c r="GZ38" s="391"/>
      <c r="HA38" s="391"/>
      <c r="HB38" s="391"/>
      <c r="HC38" s="391"/>
      <c r="HD38" s="391"/>
      <c r="HE38" s="391"/>
      <c r="HF38" s="391"/>
      <c r="HG38" s="391"/>
      <c r="HH38" s="391"/>
      <c r="HI38" s="391"/>
      <c r="HJ38" s="391"/>
      <c r="HK38" s="391"/>
      <c r="HL38" s="391"/>
      <c r="HM38" s="391"/>
      <c r="HN38" s="391"/>
      <c r="HO38" s="391"/>
      <c r="HP38" s="391"/>
      <c r="HQ38" s="391"/>
      <c r="HR38" s="391"/>
      <c r="HS38" s="391"/>
      <c r="HT38" s="391"/>
      <c r="HU38" s="391"/>
      <c r="HV38" s="391"/>
      <c r="HW38" s="391"/>
      <c r="HX38" s="391"/>
      <c r="HY38" s="391"/>
      <c r="HZ38" s="391"/>
      <c r="IA38" s="391"/>
      <c r="IB38" s="391"/>
      <c r="IC38" s="391"/>
      <c r="ID38" s="391"/>
      <c r="IE38" s="391"/>
      <c r="IF38" s="391"/>
      <c r="IG38" s="391"/>
      <c r="IH38" s="391"/>
      <c r="II38" s="391"/>
      <c r="IJ38" s="391"/>
      <c r="IK38" s="391"/>
      <c r="IL38" s="391"/>
      <c r="IM38" s="391"/>
      <c r="IN38" s="391"/>
      <c r="IO38" s="391"/>
      <c r="IP38" s="391"/>
      <c r="IQ38" s="391"/>
      <c r="IR38" s="391"/>
      <c r="IS38" s="391"/>
      <c r="IT38" s="391"/>
      <c r="IU38" s="391"/>
      <c r="IV38" s="391"/>
      <c r="IW38" s="391"/>
      <c r="IX38" s="391"/>
      <c r="IY38" s="391"/>
      <c r="IZ38" s="391"/>
      <c r="JA38" s="391"/>
      <c r="JB38" s="391"/>
      <c r="JC38" s="391"/>
      <c r="JD38" s="391"/>
      <c r="JE38" s="391"/>
      <c r="JF38" s="391"/>
      <c r="JG38" s="391"/>
      <c r="JH38" s="391"/>
      <c r="JI38" s="391"/>
      <c r="JJ38" s="391"/>
      <c r="JK38" s="391"/>
      <c r="JL38" s="391"/>
      <c r="JM38" s="391"/>
      <c r="JN38" s="391"/>
      <c r="JO38" s="391"/>
      <c r="JP38" s="391"/>
      <c r="JQ38" s="391"/>
      <c r="JR38" s="391"/>
      <c r="JS38" s="391"/>
      <c r="JT38" s="391"/>
      <c r="JU38" s="391"/>
      <c r="JV38" s="391"/>
      <c r="JW38" s="391"/>
      <c r="JX38" s="391"/>
      <c r="JY38" s="391"/>
      <c r="JZ38" s="391"/>
      <c r="KA38" s="391"/>
      <c r="KB38" s="391"/>
      <c r="KC38" s="391"/>
      <c r="KD38" s="391"/>
      <c r="KE38" s="391"/>
      <c r="KF38" s="391"/>
      <c r="KG38" s="391"/>
      <c r="KH38" s="391"/>
      <c r="KI38" s="391"/>
      <c r="KJ38" s="391"/>
      <c r="KK38" s="391"/>
      <c r="KL38" s="391"/>
      <c r="KM38" s="391"/>
      <c r="KN38" s="391"/>
      <c r="KO38" s="391"/>
      <c r="KP38" s="391"/>
      <c r="KQ38" s="391"/>
      <c r="KR38" s="391"/>
      <c r="KS38" s="391"/>
      <c r="KT38" s="391"/>
      <c r="KU38" s="391"/>
      <c r="KV38" s="391"/>
      <c r="KW38" s="391"/>
      <c r="KX38" s="391"/>
      <c r="KY38" s="391"/>
      <c r="KZ38" s="391"/>
      <c r="LA38" s="391"/>
      <c r="LB38" s="391"/>
      <c r="LC38" s="391"/>
      <c r="LD38" s="391"/>
      <c r="LE38" s="391"/>
      <c r="LF38" s="391"/>
      <c r="LG38" s="391"/>
      <c r="LH38" s="391"/>
      <c r="LI38" s="391"/>
      <c r="LJ38" s="391"/>
      <c r="LK38" s="391"/>
      <c r="LL38" s="391"/>
      <c r="LM38" s="391"/>
      <c r="LN38" s="391"/>
      <c r="LO38" s="391"/>
      <c r="LP38" s="391"/>
      <c r="LQ38" s="391"/>
      <c r="LR38" s="391"/>
      <c r="LS38" s="391"/>
      <c r="LT38" s="391"/>
      <c r="LU38" s="391"/>
      <c r="LV38" s="391"/>
      <c r="LW38" s="391"/>
      <c r="LX38" s="391"/>
      <c r="LY38" s="391"/>
      <c r="LZ38" s="391"/>
      <c r="MA38" s="391"/>
      <c r="MB38" s="391"/>
      <c r="MC38" s="391"/>
      <c r="MD38" s="391"/>
      <c r="ME38" s="391"/>
      <c r="MF38" s="391"/>
      <c r="MG38" s="391"/>
      <c r="MH38" s="391"/>
      <c r="MI38" s="391"/>
      <c r="MJ38" s="391"/>
      <c r="MK38" s="391"/>
      <c r="ML38" s="391"/>
      <c r="MM38" s="391"/>
      <c r="MN38" s="391"/>
      <c r="MO38" s="391"/>
      <c r="MP38" s="391"/>
      <c r="MQ38" s="391"/>
      <c r="MR38" s="391"/>
      <c r="MS38" s="391"/>
      <c r="MT38" s="391"/>
      <c r="MU38" s="391"/>
      <c r="MV38" s="391"/>
      <c r="MW38" s="391"/>
      <c r="MX38" s="391"/>
      <c r="MY38" s="391"/>
      <c r="MZ38" s="391"/>
      <c r="NA38" s="391"/>
      <c r="NB38" s="391"/>
      <c r="NC38" s="391"/>
      <c r="ND38" s="391"/>
      <c r="NE38" s="391"/>
      <c r="NF38" s="391"/>
      <c r="NG38" s="391"/>
      <c r="NH38" s="391"/>
      <c r="NI38" s="391"/>
      <c r="NJ38" s="391"/>
      <c r="NK38" s="391"/>
      <c r="NL38" s="391"/>
      <c r="NM38" s="391"/>
      <c r="NN38" s="391"/>
      <c r="NO38" s="391"/>
      <c r="NP38" s="391"/>
      <c r="NQ38" s="391"/>
      <c r="NR38" s="391"/>
      <c r="NS38" s="391"/>
      <c r="NT38" s="391"/>
      <c r="NU38" s="391"/>
      <c r="NV38" s="391"/>
      <c r="NW38" s="391"/>
      <c r="NX38" s="391"/>
      <c r="NY38" s="391"/>
      <c r="NZ38" s="391"/>
      <c r="OA38" s="391"/>
      <c r="OB38" s="391"/>
      <c r="OC38" s="391"/>
      <c r="OD38" s="391"/>
      <c r="OE38" s="391"/>
      <c r="OF38" s="391"/>
      <c r="OG38" s="391"/>
      <c r="OH38" s="391"/>
      <c r="OI38" s="391"/>
      <c r="OJ38" s="391"/>
      <c r="OK38" s="391"/>
      <c r="OL38" s="391"/>
      <c r="OM38" s="391"/>
      <c r="ON38" s="391"/>
      <c r="OO38" s="391"/>
      <c r="OP38" s="391"/>
      <c r="OQ38" s="391"/>
      <c r="OR38" s="391"/>
      <c r="OS38" s="391"/>
      <c r="OT38" s="391"/>
      <c r="OU38" s="391"/>
      <c r="OV38" s="391"/>
      <c r="OW38" s="391"/>
      <c r="OX38" s="391"/>
      <c r="OY38" s="391"/>
      <c r="OZ38" s="391"/>
      <c r="PA38" s="391"/>
      <c r="PB38" s="391"/>
      <c r="PC38" s="391"/>
      <c r="PD38" s="391"/>
      <c r="PE38" s="391"/>
      <c r="PF38" s="391"/>
      <c r="PG38" s="391"/>
      <c r="PH38" s="391"/>
      <c r="PI38" s="391"/>
      <c r="PJ38" s="391"/>
      <c r="PK38" s="391"/>
      <c r="PL38" s="391"/>
      <c r="PM38" s="391"/>
      <c r="PN38" s="391"/>
      <c r="PO38" s="391"/>
      <c r="PP38" s="391"/>
      <c r="PQ38" s="391"/>
      <c r="PR38" s="391"/>
      <c r="PS38" s="391"/>
      <c r="PT38" s="391"/>
      <c r="PU38" s="391"/>
      <c r="PV38" s="391"/>
      <c r="PW38" s="391"/>
      <c r="PX38" s="391"/>
      <c r="PY38" s="391"/>
      <c r="PZ38" s="391"/>
      <c r="QA38" s="391"/>
      <c r="QB38" s="391"/>
      <c r="QC38" s="391"/>
      <c r="QD38" s="391"/>
      <c r="QE38" s="391"/>
      <c r="QF38" s="391"/>
      <c r="QG38" s="391"/>
      <c r="QH38" s="391"/>
      <c r="QI38" s="391"/>
      <c r="QJ38" s="391"/>
      <c r="QK38" s="391"/>
      <c r="QL38" s="391"/>
      <c r="QM38" s="391"/>
      <c r="QN38" s="391"/>
      <c r="QO38" s="391"/>
      <c r="QP38" s="391"/>
      <c r="QQ38" s="391"/>
      <c r="QR38" s="391"/>
      <c r="QS38" s="391"/>
      <c r="QT38" s="391"/>
      <c r="QU38" s="391"/>
      <c r="QV38" s="391"/>
      <c r="QW38" s="391"/>
      <c r="QX38" s="391"/>
      <c r="QY38" s="391"/>
      <c r="QZ38" s="391"/>
      <c r="RA38" s="391"/>
      <c r="RB38" s="391"/>
      <c r="RC38" s="391"/>
      <c r="RD38" s="391"/>
      <c r="RE38" s="391"/>
      <c r="RF38" s="391"/>
      <c r="RG38" s="391"/>
      <c r="RH38" s="391"/>
      <c r="RI38" s="391"/>
      <c r="RJ38" s="391"/>
      <c r="RK38" s="391"/>
      <c r="RL38" s="391"/>
      <c r="RM38" s="391"/>
      <c r="RN38" s="391"/>
      <c r="RO38" s="391"/>
      <c r="RP38" s="391"/>
      <c r="RQ38" s="391"/>
      <c r="RR38" s="391"/>
      <c r="RS38" s="391"/>
      <c r="RT38" s="391"/>
      <c r="RU38" s="391"/>
      <c r="RV38" s="391"/>
      <c r="RW38" s="391"/>
      <c r="RX38" s="391"/>
      <c r="RY38" s="391"/>
      <c r="RZ38" s="391"/>
      <c r="SA38" s="391"/>
      <c r="SB38" s="391"/>
      <c r="SC38" s="391"/>
      <c r="SD38" s="391"/>
      <c r="SE38" s="391"/>
      <c r="SF38" s="391"/>
      <c r="SG38" s="391"/>
      <c r="SH38" s="391"/>
      <c r="SI38" s="391"/>
      <c r="SJ38" s="391"/>
      <c r="SK38" s="391"/>
      <c r="SL38" s="391"/>
      <c r="SM38" s="391"/>
      <c r="SN38" s="391"/>
      <c r="SO38" s="391"/>
      <c r="SP38" s="391"/>
      <c r="SQ38" s="391"/>
      <c r="SR38" s="391"/>
      <c r="SS38" s="391"/>
      <c r="ST38" s="391"/>
      <c r="SU38" s="391"/>
      <c r="SV38" s="391"/>
      <c r="SW38" s="391"/>
      <c r="SX38" s="391"/>
      <c r="SY38" s="391"/>
      <c r="SZ38" s="391"/>
      <c r="TA38" s="391"/>
      <c r="TB38" s="391"/>
      <c r="TC38" s="391"/>
      <c r="TD38" s="391"/>
      <c r="TE38" s="391"/>
      <c r="TF38" s="391"/>
      <c r="TG38" s="391"/>
      <c r="TH38" s="391"/>
      <c r="TI38" s="391"/>
      <c r="TJ38" s="391"/>
      <c r="TK38" s="391"/>
      <c r="TL38" s="391"/>
      <c r="TM38" s="391"/>
      <c r="TN38" s="391"/>
      <c r="TO38" s="391"/>
      <c r="TP38" s="391"/>
      <c r="TQ38" s="391"/>
      <c r="TR38" s="391"/>
      <c r="TS38" s="391"/>
      <c r="TT38" s="391"/>
      <c r="TU38" s="391"/>
      <c r="TV38" s="391"/>
      <c r="TW38" s="391"/>
      <c r="TX38" s="391"/>
      <c r="TY38" s="391"/>
      <c r="TZ38" s="391"/>
      <c r="UA38" s="391"/>
      <c r="UB38" s="391"/>
      <c r="UC38" s="391"/>
      <c r="UD38" s="391"/>
      <c r="UE38" s="391"/>
      <c r="UF38" s="391"/>
      <c r="UG38" s="391"/>
      <c r="UH38" s="391"/>
      <c r="UI38" s="391"/>
      <c r="UJ38" s="391"/>
      <c r="UK38" s="391"/>
      <c r="UL38" s="391"/>
      <c r="UM38" s="391"/>
      <c r="UN38" s="391"/>
      <c r="UO38" s="391"/>
      <c r="UP38" s="391"/>
      <c r="UQ38" s="391"/>
      <c r="UR38" s="391"/>
      <c r="US38" s="391"/>
      <c r="UT38" s="391"/>
      <c r="UU38" s="391"/>
      <c r="UV38" s="391"/>
      <c r="UW38" s="391"/>
      <c r="UX38" s="391"/>
      <c r="UY38" s="391"/>
      <c r="UZ38" s="391"/>
      <c r="VA38" s="391"/>
      <c r="VB38" s="391"/>
      <c r="VC38" s="391"/>
      <c r="VD38" s="391"/>
      <c r="VE38" s="391"/>
      <c r="VF38" s="391"/>
      <c r="VG38" s="391"/>
      <c r="VH38" s="391"/>
      <c r="VI38" s="391"/>
      <c r="VJ38" s="391"/>
      <c r="VK38" s="391"/>
      <c r="VL38" s="391"/>
      <c r="VM38" s="391"/>
      <c r="VN38" s="391"/>
      <c r="VO38" s="391"/>
      <c r="VP38" s="391"/>
      <c r="VQ38" s="391"/>
      <c r="VR38" s="391"/>
      <c r="VS38" s="391"/>
      <c r="VT38" s="391"/>
      <c r="VU38" s="391"/>
      <c r="VV38" s="391"/>
      <c r="VW38" s="391"/>
      <c r="VX38" s="391"/>
      <c r="VY38" s="391"/>
      <c r="VZ38" s="391"/>
      <c r="WA38" s="391"/>
      <c r="WB38" s="391"/>
      <c r="WC38" s="391"/>
      <c r="WD38" s="391"/>
      <c r="WE38" s="391"/>
      <c r="WF38" s="391"/>
      <c r="WG38" s="391"/>
      <c r="WH38" s="391"/>
      <c r="WI38" s="391"/>
      <c r="WJ38" s="391"/>
      <c r="WK38" s="391"/>
      <c r="WL38" s="391"/>
      <c r="WM38" s="391"/>
      <c r="WN38" s="391"/>
      <c r="WO38" s="391"/>
      <c r="WP38" s="391"/>
      <c r="WQ38" s="391"/>
      <c r="WR38" s="391"/>
      <c r="WS38" s="391"/>
      <c r="WT38" s="391"/>
      <c r="WU38" s="391"/>
      <c r="WV38" s="391"/>
      <c r="WW38" s="391"/>
      <c r="WX38" s="391"/>
      <c r="WY38" s="391"/>
      <c r="WZ38" s="391"/>
      <c r="XA38" s="391"/>
      <c r="XB38" s="391"/>
      <c r="XC38" s="391"/>
      <c r="XD38" s="391"/>
      <c r="XE38" s="391"/>
      <c r="XF38" s="391"/>
      <c r="XG38" s="391"/>
      <c r="XH38" s="391"/>
      <c r="XI38" s="391"/>
      <c r="XJ38" s="391"/>
      <c r="XK38" s="391"/>
      <c r="XL38" s="391"/>
      <c r="XM38" s="391"/>
      <c r="XN38" s="391"/>
      <c r="XO38" s="391"/>
      <c r="XP38" s="391"/>
      <c r="XQ38" s="391"/>
      <c r="XR38" s="391"/>
      <c r="XS38" s="391"/>
      <c r="XT38" s="391"/>
      <c r="XU38" s="391"/>
      <c r="XV38" s="391"/>
      <c r="XW38" s="391"/>
      <c r="XX38" s="391"/>
      <c r="XY38" s="391"/>
      <c r="XZ38" s="391"/>
      <c r="YA38" s="391"/>
      <c r="YB38" s="391"/>
      <c r="YC38" s="391"/>
      <c r="YD38" s="391"/>
      <c r="YE38" s="391"/>
      <c r="YF38" s="391"/>
      <c r="YG38" s="391"/>
      <c r="YH38" s="391"/>
      <c r="YI38" s="391"/>
      <c r="YJ38" s="391"/>
      <c r="YK38" s="391"/>
      <c r="YL38" s="391"/>
      <c r="YM38" s="391"/>
      <c r="YN38" s="391"/>
      <c r="YO38" s="391"/>
      <c r="YP38" s="391"/>
      <c r="YQ38" s="391"/>
      <c r="YR38" s="391"/>
      <c r="YS38" s="391"/>
      <c r="YT38" s="391"/>
      <c r="YU38" s="391"/>
      <c r="YV38" s="391"/>
      <c r="YW38" s="391"/>
      <c r="YX38" s="391"/>
      <c r="YY38" s="391"/>
      <c r="YZ38" s="391"/>
      <c r="ZA38" s="391"/>
      <c r="ZB38" s="391"/>
      <c r="ZC38" s="391"/>
      <c r="ZD38" s="391"/>
      <c r="ZE38" s="391"/>
      <c r="ZF38" s="391"/>
      <c r="ZG38" s="391"/>
      <c r="ZH38" s="391"/>
      <c r="ZI38" s="391"/>
      <c r="ZJ38" s="391"/>
      <c r="ZK38" s="391"/>
      <c r="ZL38" s="391"/>
      <c r="ZM38" s="391"/>
      <c r="ZN38" s="391"/>
      <c r="ZO38" s="391"/>
      <c r="ZP38" s="391"/>
      <c r="ZQ38" s="391"/>
      <c r="ZR38" s="391"/>
      <c r="ZS38" s="391"/>
      <c r="ZT38" s="391"/>
      <c r="ZU38" s="391"/>
      <c r="ZV38" s="391"/>
      <c r="ZW38" s="391"/>
      <c r="ZX38" s="391"/>
      <c r="ZY38" s="391"/>
      <c r="ZZ38" s="391"/>
      <c r="AAA38" s="391"/>
      <c r="AAB38" s="391"/>
      <c r="AAC38" s="391"/>
      <c r="AAD38" s="391"/>
      <c r="AAE38" s="391"/>
      <c r="AAF38" s="391"/>
      <c r="AAG38" s="391"/>
      <c r="AAH38" s="391"/>
      <c r="AAI38" s="391"/>
      <c r="AAJ38" s="391"/>
      <c r="AAK38" s="391"/>
      <c r="AAL38" s="391"/>
      <c r="AAM38" s="391"/>
      <c r="AAN38" s="391"/>
      <c r="AAO38" s="391"/>
      <c r="AAP38" s="391"/>
      <c r="AAQ38" s="391"/>
      <c r="AAR38" s="391"/>
      <c r="AAS38" s="391"/>
      <c r="AAT38" s="391"/>
      <c r="AAU38" s="391"/>
      <c r="AAV38" s="391"/>
      <c r="AAW38" s="391"/>
      <c r="AAX38" s="391"/>
      <c r="AAY38" s="391"/>
      <c r="AAZ38" s="391"/>
      <c r="ABA38" s="391"/>
      <c r="ABB38" s="391"/>
      <c r="ABC38" s="391"/>
      <c r="ABD38" s="391"/>
      <c r="ABE38" s="391"/>
      <c r="ABF38" s="391"/>
      <c r="ABG38" s="391"/>
      <c r="ABH38" s="391"/>
      <c r="ABI38" s="391"/>
      <c r="ABJ38" s="391"/>
      <c r="ABK38" s="391"/>
      <c r="ABL38" s="391"/>
      <c r="ABM38" s="391"/>
      <c r="ABN38" s="391"/>
      <c r="ABO38" s="391"/>
      <c r="ABP38" s="391"/>
      <c r="ABQ38" s="391"/>
      <c r="ABR38" s="391"/>
      <c r="ABS38" s="391"/>
      <c r="ABT38" s="391"/>
      <c r="ABU38" s="391"/>
      <c r="ABV38" s="391"/>
      <c r="ABW38" s="391"/>
      <c r="ABX38" s="391"/>
      <c r="ABY38" s="391"/>
      <c r="ABZ38" s="391"/>
      <c r="ACA38" s="391"/>
      <c r="ACB38" s="391"/>
      <c r="ACC38" s="391"/>
      <c r="ACD38" s="391"/>
      <c r="ACE38" s="391"/>
      <c r="ACF38" s="391"/>
      <c r="ACG38" s="391"/>
      <c r="ACH38" s="391"/>
      <c r="ACI38" s="391"/>
      <c r="ACJ38" s="391"/>
      <c r="ACK38" s="391"/>
      <c r="ACL38" s="391"/>
      <c r="ACM38" s="391"/>
      <c r="ACN38" s="391"/>
      <c r="ACO38" s="391"/>
      <c r="ACP38" s="391"/>
      <c r="ACQ38" s="391"/>
      <c r="ACR38" s="391"/>
      <c r="ACS38" s="391"/>
      <c r="ACT38" s="391"/>
      <c r="ACU38" s="391"/>
      <c r="ACV38" s="391"/>
      <c r="ACW38" s="391"/>
      <c r="ACX38" s="391"/>
      <c r="ACY38" s="391"/>
      <c r="ACZ38" s="391"/>
      <c r="ADA38" s="391"/>
      <c r="ADB38" s="391"/>
      <c r="ADC38" s="391"/>
      <c r="ADD38" s="391"/>
      <c r="ADE38" s="391"/>
      <c r="ADF38" s="391"/>
      <c r="ADG38" s="391"/>
      <c r="ADH38" s="391"/>
      <c r="ADI38" s="391"/>
      <c r="ADJ38" s="391"/>
      <c r="ADK38" s="391"/>
      <c r="ADL38" s="391"/>
      <c r="ADM38" s="391"/>
      <c r="ADN38" s="391"/>
      <c r="ADO38" s="391"/>
      <c r="ADP38" s="391"/>
      <c r="ADQ38" s="391"/>
      <c r="ADR38" s="391"/>
      <c r="ADS38" s="391"/>
      <c r="ADT38" s="391"/>
      <c r="ADU38" s="391"/>
      <c r="ADV38" s="391"/>
      <c r="ADW38" s="391"/>
      <c r="ADX38" s="391"/>
      <c r="ADY38" s="391"/>
      <c r="ADZ38" s="391"/>
      <c r="AEA38" s="391"/>
      <c r="AEB38" s="391"/>
      <c r="AEC38" s="391"/>
      <c r="AED38" s="391"/>
      <c r="AEE38" s="391"/>
      <c r="AEF38" s="391"/>
      <c r="AEG38" s="391"/>
      <c r="AEH38" s="391"/>
      <c r="AEI38" s="391"/>
      <c r="AEJ38" s="391"/>
      <c r="AEK38" s="391"/>
      <c r="AEL38" s="391"/>
      <c r="AEM38" s="391"/>
      <c r="AEN38" s="391"/>
      <c r="AEO38" s="391"/>
      <c r="AEP38" s="391"/>
      <c r="AEQ38" s="391"/>
      <c r="AER38" s="391"/>
      <c r="AES38" s="391"/>
      <c r="AET38" s="391"/>
      <c r="AEU38" s="391"/>
      <c r="AEV38" s="391"/>
      <c r="AEW38" s="391"/>
      <c r="AEX38" s="391"/>
      <c r="AEY38" s="391"/>
      <c r="AEZ38" s="391"/>
      <c r="AFA38" s="391"/>
      <c r="AFB38" s="391"/>
      <c r="AFC38" s="391"/>
      <c r="AFD38" s="391"/>
      <c r="AFE38" s="391"/>
      <c r="AFF38" s="391"/>
      <c r="AFG38" s="391"/>
      <c r="AFH38" s="391"/>
      <c r="AFI38" s="391"/>
      <c r="AFJ38" s="391"/>
      <c r="AFK38" s="391"/>
      <c r="AFL38" s="391"/>
      <c r="AFM38" s="391"/>
      <c r="AFN38" s="391"/>
      <c r="AFO38" s="391"/>
      <c r="AFP38" s="391"/>
      <c r="AFQ38" s="391"/>
      <c r="AFR38" s="391"/>
      <c r="AFS38" s="391"/>
      <c r="AFT38" s="391"/>
      <c r="AFU38" s="391"/>
      <c r="AFV38" s="391"/>
      <c r="AFW38" s="391"/>
      <c r="AFX38" s="391"/>
      <c r="AFY38" s="391"/>
      <c r="AFZ38" s="391"/>
      <c r="AGA38" s="391"/>
      <c r="AGB38" s="391"/>
      <c r="AGC38" s="391"/>
      <c r="AGD38" s="391"/>
      <c r="AGE38" s="391"/>
      <c r="AGF38" s="391"/>
      <c r="AGG38" s="391"/>
      <c r="AGH38" s="391"/>
      <c r="AGI38" s="391"/>
      <c r="AGJ38" s="391"/>
      <c r="AGK38" s="391"/>
      <c r="AGL38" s="391"/>
      <c r="AGM38" s="391"/>
      <c r="AGN38" s="391"/>
      <c r="AGO38" s="391"/>
      <c r="AGP38" s="391"/>
      <c r="AGQ38" s="391"/>
      <c r="AGR38" s="391"/>
      <c r="AGS38" s="391"/>
      <c r="AGT38" s="391"/>
      <c r="AGU38" s="391"/>
      <c r="AGV38" s="391"/>
      <c r="AGW38" s="391"/>
      <c r="AGX38" s="391"/>
      <c r="AGY38" s="391"/>
      <c r="AGZ38" s="391"/>
      <c r="AHA38" s="391"/>
      <c r="AHB38" s="391"/>
      <c r="AHC38" s="391"/>
      <c r="AHD38" s="391"/>
      <c r="AHE38" s="391"/>
      <c r="AHF38" s="391"/>
      <c r="AHG38" s="391"/>
      <c r="AHH38" s="391"/>
      <c r="AHI38" s="391"/>
      <c r="AHJ38" s="391"/>
      <c r="AHK38" s="391"/>
      <c r="AHL38" s="391"/>
      <c r="AHM38" s="391"/>
      <c r="AHN38" s="391"/>
      <c r="AHO38" s="391"/>
      <c r="AHP38" s="391"/>
      <c r="AHQ38" s="391"/>
      <c r="AHR38" s="391"/>
      <c r="AHS38" s="391"/>
      <c r="AHT38" s="391"/>
      <c r="AHU38" s="391"/>
      <c r="AHV38" s="391"/>
      <c r="AHW38" s="391"/>
      <c r="AHX38" s="391"/>
      <c r="AHY38" s="391"/>
      <c r="AHZ38" s="391"/>
      <c r="AIA38" s="391"/>
      <c r="AIB38" s="391"/>
      <c r="AIC38" s="391"/>
    </row>
    <row r="39" spans="1:913" s="399" customFormat="1" ht="35.25" customHeight="1" x14ac:dyDescent="0.2">
      <c r="A39" s="383"/>
      <c r="F39" s="397"/>
      <c r="G39" s="391"/>
      <c r="H39" s="391"/>
      <c r="I39" s="391"/>
      <c r="J39" s="391"/>
      <c r="K39" s="391"/>
      <c r="L39" s="391"/>
      <c r="M39" s="391"/>
      <c r="N39" s="391"/>
      <c r="O39" s="391"/>
      <c r="P39" s="391"/>
      <c r="Q39" s="391"/>
      <c r="R39" s="391"/>
      <c r="S39" s="391"/>
      <c r="T39" s="391"/>
      <c r="U39" s="39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391"/>
      <c r="CO39" s="391"/>
      <c r="CP39" s="391"/>
      <c r="CQ39" s="391"/>
      <c r="CR39" s="391"/>
      <c r="CS39" s="391"/>
      <c r="CT39" s="391"/>
      <c r="CU39" s="391"/>
      <c r="CV39" s="391"/>
      <c r="CW39" s="391"/>
      <c r="CX39" s="391"/>
      <c r="CY39" s="391"/>
      <c r="CZ39" s="391"/>
      <c r="DA39" s="391"/>
      <c r="DB39" s="391"/>
      <c r="DC39" s="391"/>
      <c r="DD39" s="391"/>
      <c r="DE39" s="391"/>
      <c r="DF39" s="391"/>
      <c r="DG39" s="391"/>
      <c r="DH39" s="391"/>
      <c r="DI39" s="391"/>
      <c r="DJ39" s="391"/>
      <c r="DK39" s="391"/>
      <c r="DL39" s="391"/>
      <c r="DM39" s="391"/>
      <c r="DN39" s="391"/>
      <c r="DO39" s="391"/>
      <c r="DP39" s="391"/>
      <c r="DQ39" s="391"/>
      <c r="DR39" s="391"/>
      <c r="DS39" s="391"/>
      <c r="DT39" s="391"/>
      <c r="DU39" s="391"/>
      <c r="DV39" s="391"/>
      <c r="DW39" s="391"/>
      <c r="DX39" s="391"/>
      <c r="DY39" s="391"/>
      <c r="DZ39" s="391"/>
      <c r="EA39" s="391"/>
      <c r="EB39" s="391"/>
      <c r="EC39" s="391"/>
      <c r="ED39" s="391"/>
      <c r="EE39" s="391"/>
      <c r="EF39" s="391"/>
      <c r="EG39" s="391"/>
      <c r="EH39" s="391"/>
      <c r="EI39" s="391"/>
      <c r="EJ39" s="391"/>
      <c r="EK39" s="391"/>
      <c r="EL39" s="391"/>
      <c r="EM39" s="391"/>
      <c r="EN39" s="391"/>
      <c r="EO39" s="391"/>
      <c r="EP39" s="391"/>
      <c r="EQ39" s="391"/>
      <c r="ER39" s="391"/>
      <c r="ES39" s="391"/>
      <c r="ET39" s="391"/>
      <c r="EU39" s="391"/>
      <c r="EV39" s="391"/>
      <c r="EW39" s="391"/>
      <c r="EX39" s="391"/>
      <c r="EY39" s="391"/>
      <c r="EZ39" s="391"/>
      <c r="FA39" s="391"/>
      <c r="FB39" s="391"/>
      <c r="FC39" s="391"/>
      <c r="FD39" s="391"/>
      <c r="FE39" s="391"/>
      <c r="FF39" s="391"/>
      <c r="FG39" s="391"/>
      <c r="FH39" s="391"/>
      <c r="FI39" s="391"/>
      <c r="FJ39" s="391"/>
      <c r="FK39" s="391"/>
      <c r="FL39" s="391"/>
      <c r="FM39" s="391"/>
      <c r="FN39" s="391"/>
      <c r="FO39" s="391"/>
      <c r="FP39" s="391"/>
      <c r="FQ39" s="391"/>
      <c r="FR39" s="391"/>
      <c r="FS39" s="391"/>
      <c r="FT39" s="391"/>
      <c r="FU39" s="391"/>
      <c r="FV39" s="391"/>
      <c r="FW39" s="391"/>
      <c r="FX39" s="391"/>
      <c r="FY39" s="391"/>
      <c r="FZ39" s="391"/>
      <c r="GA39" s="391"/>
      <c r="GB39" s="391"/>
      <c r="GC39" s="391"/>
      <c r="GD39" s="391"/>
      <c r="GE39" s="391"/>
      <c r="GF39" s="391"/>
      <c r="GG39" s="391"/>
      <c r="GH39" s="391"/>
      <c r="GI39" s="391"/>
      <c r="GJ39" s="391"/>
      <c r="GK39" s="391"/>
      <c r="GL39" s="391"/>
      <c r="GM39" s="391"/>
      <c r="GN39" s="391"/>
      <c r="GO39" s="391"/>
      <c r="GP39" s="391"/>
      <c r="GQ39" s="391"/>
      <c r="GR39" s="391"/>
      <c r="GS39" s="391"/>
      <c r="GT39" s="391"/>
      <c r="GU39" s="391"/>
      <c r="GV39" s="391"/>
      <c r="GW39" s="391"/>
      <c r="GX39" s="391"/>
      <c r="GY39" s="391"/>
      <c r="GZ39" s="391"/>
      <c r="HA39" s="391"/>
      <c r="HB39" s="391"/>
      <c r="HC39" s="391"/>
      <c r="HD39" s="391"/>
      <c r="HE39" s="391"/>
      <c r="HF39" s="391"/>
      <c r="HG39" s="391"/>
      <c r="HH39" s="391"/>
      <c r="HI39" s="391"/>
      <c r="HJ39" s="391"/>
      <c r="HK39" s="391"/>
      <c r="HL39" s="391"/>
      <c r="HM39" s="391"/>
      <c r="HN39" s="391"/>
      <c r="HO39" s="391"/>
      <c r="HP39" s="391"/>
      <c r="HQ39" s="391"/>
      <c r="HR39" s="391"/>
      <c r="HS39" s="391"/>
      <c r="HT39" s="391"/>
      <c r="HU39" s="391"/>
      <c r="HV39" s="391"/>
      <c r="HW39" s="391"/>
      <c r="HX39" s="391"/>
      <c r="HY39" s="391"/>
      <c r="HZ39" s="391"/>
      <c r="IA39" s="391"/>
      <c r="IB39" s="391"/>
      <c r="IC39" s="391"/>
      <c r="ID39" s="391"/>
      <c r="IE39" s="391"/>
      <c r="IF39" s="391"/>
      <c r="IG39" s="391"/>
      <c r="IH39" s="391"/>
      <c r="II39" s="391"/>
      <c r="IJ39" s="391"/>
      <c r="IK39" s="391"/>
      <c r="IL39" s="391"/>
      <c r="IM39" s="391"/>
      <c r="IN39" s="391"/>
      <c r="IO39" s="391"/>
      <c r="IP39" s="391"/>
      <c r="IQ39" s="391"/>
      <c r="IR39" s="391"/>
      <c r="IS39" s="391"/>
      <c r="IT39" s="391"/>
      <c r="IU39" s="391"/>
      <c r="IV39" s="391"/>
      <c r="IW39" s="391"/>
      <c r="IX39" s="391"/>
      <c r="IY39" s="391"/>
      <c r="IZ39" s="391"/>
      <c r="JA39" s="391"/>
      <c r="JB39" s="391"/>
      <c r="JC39" s="391"/>
      <c r="JD39" s="391"/>
      <c r="JE39" s="391"/>
      <c r="JF39" s="391"/>
      <c r="JG39" s="391"/>
      <c r="JH39" s="391"/>
      <c r="JI39" s="391"/>
      <c r="JJ39" s="391"/>
      <c r="JK39" s="391"/>
      <c r="JL39" s="391"/>
      <c r="JM39" s="391"/>
      <c r="JN39" s="391"/>
      <c r="JO39" s="391"/>
      <c r="JP39" s="391"/>
      <c r="JQ39" s="391"/>
      <c r="JR39" s="391"/>
      <c r="JS39" s="391"/>
      <c r="JT39" s="391"/>
      <c r="JU39" s="391"/>
      <c r="JV39" s="391"/>
      <c r="JW39" s="391"/>
      <c r="JX39" s="391"/>
      <c r="JY39" s="391"/>
      <c r="JZ39" s="391"/>
      <c r="KA39" s="391"/>
      <c r="KB39" s="391"/>
      <c r="KC39" s="391"/>
      <c r="KD39" s="391"/>
      <c r="KE39" s="391"/>
      <c r="KF39" s="391"/>
      <c r="KG39" s="391"/>
      <c r="KH39" s="391"/>
      <c r="KI39" s="391"/>
      <c r="KJ39" s="391"/>
      <c r="KK39" s="391"/>
      <c r="KL39" s="391"/>
      <c r="KM39" s="391"/>
      <c r="KN39" s="391"/>
      <c r="KO39" s="391"/>
      <c r="KP39" s="391"/>
      <c r="KQ39" s="391"/>
      <c r="KR39" s="391"/>
      <c r="KS39" s="391"/>
      <c r="KT39" s="391"/>
      <c r="KU39" s="391"/>
      <c r="KV39" s="391"/>
      <c r="KW39" s="391"/>
      <c r="KX39" s="391"/>
      <c r="KY39" s="391"/>
      <c r="KZ39" s="391"/>
      <c r="LA39" s="391"/>
      <c r="LB39" s="391"/>
      <c r="LC39" s="391"/>
      <c r="LD39" s="391"/>
      <c r="LE39" s="391"/>
      <c r="LF39" s="391"/>
      <c r="LG39" s="391"/>
      <c r="LH39" s="391"/>
      <c r="LI39" s="391"/>
      <c r="LJ39" s="391"/>
      <c r="LK39" s="391"/>
      <c r="LL39" s="391"/>
      <c r="LM39" s="391"/>
      <c r="LN39" s="391"/>
      <c r="LO39" s="391"/>
      <c r="LP39" s="391"/>
      <c r="LQ39" s="391"/>
      <c r="LR39" s="391"/>
      <c r="LS39" s="391"/>
      <c r="LT39" s="391"/>
      <c r="LU39" s="391"/>
      <c r="LV39" s="391"/>
      <c r="LW39" s="391"/>
      <c r="LX39" s="391"/>
      <c r="LY39" s="391"/>
      <c r="LZ39" s="391"/>
      <c r="MA39" s="391"/>
      <c r="MB39" s="391"/>
      <c r="MC39" s="391"/>
      <c r="MD39" s="391"/>
      <c r="ME39" s="391"/>
      <c r="MF39" s="391"/>
      <c r="MG39" s="391"/>
      <c r="MH39" s="391"/>
      <c r="MI39" s="391"/>
      <c r="MJ39" s="391"/>
      <c r="MK39" s="391"/>
      <c r="ML39" s="391"/>
      <c r="MM39" s="391"/>
      <c r="MN39" s="391"/>
      <c r="MO39" s="391"/>
      <c r="MP39" s="391"/>
      <c r="MQ39" s="391"/>
      <c r="MR39" s="391"/>
      <c r="MS39" s="391"/>
      <c r="MT39" s="391"/>
      <c r="MU39" s="391"/>
      <c r="MV39" s="391"/>
      <c r="MW39" s="391"/>
      <c r="MX39" s="391"/>
      <c r="MY39" s="391"/>
      <c r="MZ39" s="391"/>
      <c r="NA39" s="391"/>
      <c r="NB39" s="391"/>
      <c r="NC39" s="391"/>
      <c r="ND39" s="391"/>
      <c r="NE39" s="391"/>
      <c r="NF39" s="391"/>
      <c r="NG39" s="391"/>
      <c r="NH39" s="391"/>
      <c r="NI39" s="391"/>
      <c r="NJ39" s="391"/>
      <c r="NK39" s="391"/>
      <c r="NL39" s="391"/>
      <c r="NM39" s="391"/>
      <c r="NN39" s="391"/>
      <c r="NO39" s="391"/>
      <c r="NP39" s="391"/>
      <c r="NQ39" s="391"/>
      <c r="NR39" s="391"/>
      <c r="NS39" s="391"/>
      <c r="NT39" s="391"/>
      <c r="NU39" s="391"/>
      <c r="NV39" s="391"/>
      <c r="NW39" s="391"/>
      <c r="NX39" s="391"/>
      <c r="NY39" s="391"/>
      <c r="NZ39" s="391"/>
      <c r="OA39" s="391"/>
      <c r="OB39" s="391"/>
      <c r="OC39" s="391"/>
      <c r="OD39" s="391"/>
      <c r="OE39" s="391"/>
      <c r="OF39" s="391"/>
      <c r="OG39" s="391"/>
      <c r="OH39" s="391"/>
      <c r="OI39" s="391"/>
      <c r="OJ39" s="391"/>
      <c r="OK39" s="391"/>
      <c r="OL39" s="391"/>
      <c r="OM39" s="391"/>
      <c r="ON39" s="391"/>
      <c r="OO39" s="391"/>
      <c r="OP39" s="391"/>
      <c r="OQ39" s="391"/>
      <c r="OR39" s="391"/>
      <c r="OS39" s="391"/>
      <c r="OT39" s="391"/>
      <c r="OU39" s="391"/>
      <c r="OV39" s="391"/>
      <c r="OW39" s="391"/>
      <c r="OX39" s="391"/>
      <c r="OY39" s="391"/>
      <c r="OZ39" s="391"/>
      <c r="PA39" s="391"/>
      <c r="PB39" s="391"/>
      <c r="PC39" s="391"/>
      <c r="PD39" s="391"/>
      <c r="PE39" s="391"/>
      <c r="PF39" s="391"/>
      <c r="PG39" s="391"/>
      <c r="PH39" s="391"/>
      <c r="PI39" s="391"/>
      <c r="PJ39" s="391"/>
      <c r="PK39" s="391"/>
      <c r="PL39" s="391"/>
      <c r="PM39" s="391"/>
      <c r="PN39" s="391"/>
      <c r="PO39" s="391"/>
      <c r="PP39" s="391"/>
      <c r="PQ39" s="391"/>
      <c r="PR39" s="391"/>
      <c r="PS39" s="391"/>
      <c r="PT39" s="391"/>
      <c r="PU39" s="391"/>
      <c r="PV39" s="391"/>
      <c r="PW39" s="391"/>
      <c r="PX39" s="391"/>
      <c r="PY39" s="391"/>
      <c r="PZ39" s="391"/>
      <c r="QA39" s="391"/>
      <c r="QB39" s="391"/>
      <c r="QC39" s="391"/>
      <c r="QD39" s="391"/>
      <c r="QE39" s="391"/>
      <c r="QF39" s="391"/>
      <c r="QG39" s="391"/>
      <c r="QH39" s="391"/>
      <c r="QI39" s="391"/>
      <c r="QJ39" s="391"/>
      <c r="QK39" s="391"/>
      <c r="QL39" s="391"/>
      <c r="QM39" s="391"/>
      <c r="QN39" s="391"/>
      <c r="QO39" s="391"/>
      <c r="QP39" s="391"/>
      <c r="QQ39" s="391"/>
      <c r="QR39" s="391"/>
      <c r="QS39" s="391"/>
      <c r="QT39" s="391"/>
      <c r="QU39" s="391"/>
      <c r="QV39" s="391"/>
      <c r="QW39" s="391"/>
      <c r="QX39" s="391"/>
      <c r="QY39" s="391"/>
      <c r="QZ39" s="391"/>
      <c r="RA39" s="391"/>
      <c r="RB39" s="391"/>
      <c r="RC39" s="391"/>
      <c r="RD39" s="391"/>
      <c r="RE39" s="391"/>
      <c r="RF39" s="391"/>
      <c r="RG39" s="391"/>
      <c r="RH39" s="391"/>
      <c r="RI39" s="391"/>
      <c r="RJ39" s="391"/>
      <c r="RK39" s="391"/>
      <c r="RL39" s="391"/>
      <c r="RM39" s="391"/>
      <c r="RN39" s="391"/>
      <c r="RO39" s="391"/>
      <c r="RP39" s="391"/>
      <c r="RQ39" s="391"/>
      <c r="RR39" s="391"/>
      <c r="RS39" s="391"/>
      <c r="RT39" s="391"/>
      <c r="RU39" s="391"/>
      <c r="RV39" s="391"/>
      <c r="RW39" s="391"/>
      <c r="RX39" s="391"/>
      <c r="RY39" s="391"/>
      <c r="RZ39" s="391"/>
      <c r="SA39" s="391"/>
      <c r="SB39" s="391"/>
      <c r="SC39" s="391"/>
      <c r="SD39" s="391"/>
      <c r="SE39" s="391"/>
      <c r="SF39" s="391"/>
      <c r="SG39" s="391"/>
      <c r="SH39" s="391"/>
      <c r="SI39" s="391"/>
      <c r="SJ39" s="391"/>
      <c r="SK39" s="391"/>
      <c r="SL39" s="391"/>
      <c r="SM39" s="391"/>
      <c r="SN39" s="391"/>
      <c r="SO39" s="391"/>
      <c r="SP39" s="391"/>
      <c r="SQ39" s="391"/>
      <c r="SR39" s="391"/>
      <c r="SS39" s="391"/>
      <c r="ST39" s="391"/>
      <c r="SU39" s="391"/>
      <c r="SV39" s="391"/>
      <c r="SW39" s="391"/>
      <c r="SX39" s="391"/>
      <c r="SY39" s="391"/>
      <c r="SZ39" s="391"/>
      <c r="TA39" s="391"/>
      <c r="TB39" s="391"/>
      <c r="TC39" s="391"/>
      <c r="TD39" s="391"/>
      <c r="TE39" s="391"/>
      <c r="TF39" s="391"/>
      <c r="TG39" s="391"/>
      <c r="TH39" s="391"/>
      <c r="TI39" s="391"/>
      <c r="TJ39" s="391"/>
      <c r="TK39" s="391"/>
      <c r="TL39" s="391"/>
      <c r="TM39" s="391"/>
      <c r="TN39" s="391"/>
      <c r="TO39" s="391"/>
      <c r="TP39" s="391"/>
      <c r="TQ39" s="391"/>
      <c r="TR39" s="391"/>
      <c r="TS39" s="391"/>
      <c r="TT39" s="391"/>
      <c r="TU39" s="391"/>
      <c r="TV39" s="391"/>
      <c r="TW39" s="391"/>
      <c r="TX39" s="391"/>
      <c r="TY39" s="391"/>
      <c r="TZ39" s="391"/>
      <c r="UA39" s="391"/>
      <c r="UB39" s="391"/>
      <c r="UC39" s="391"/>
      <c r="UD39" s="391"/>
      <c r="UE39" s="391"/>
      <c r="UF39" s="391"/>
      <c r="UG39" s="391"/>
      <c r="UH39" s="391"/>
      <c r="UI39" s="391"/>
      <c r="UJ39" s="391"/>
      <c r="UK39" s="391"/>
      <c r="UL39" s="391"/>
      <c r="UM39" s="391"/>
      <c r="UN39" s="391"/>
      <c r="UO39" s="391"/>
      <c r="UP39" s="391"/>
      <c r="UQ39" s="391"/>
      <c r="UR39" s="391"/>
      <c r="US39" s="391"/>
      <c r="UT39" s="391"/>
      <c r="UU39" s="391"/>
      <c r="UV39" s="391"/>
      <c r="UW39" s="391"/>
      <c r="UX39" s="391"/>
      <c r="UY39" s="391"/>
      <c r="UZ39" s="391"/>
      <c r="VA39" s="391"/>
      <c r="VB39" s="391"/>
      <c r="VC39" s="391"/>
      <c r="VD39" s="391"/>
      <c r="VE39" s="391"/>
      <c r="VF39" s="391"/>
      <c r="VG39" s="391"/>
      <c r="VH39" s="391"/>
      <c r="VI39" s="391"/>
      <c r="VJ39" s="391"/>
      <c r="VK39" s="391"/>
      <c r="VL39" s="391"/>
      <c r="VM39" s="391"/>
      <c r="VN39" s="391"/>
      <c r="VO39" s="391"/>
      <c r="VP39" s="391"/>
      <c r="VQ39" s="391"/>
      <c r="VR39" s="391"/>
      <c r="VS39" s="391"/>
      <c r="VT39" s="391"/>
      <c r="VU39" s="391"/>
      <c r="VV39" s="391"/>
      <c r="VW39" s="391"/>
      <c r="VX39" s="391"/>
      <c r="VY39" s="391"/>
      <c r="VZ39" s="391"/>
      <c r="WA39" s="391"/>
      <c r="WB39" s="391"/>
      <c r="WC39" s="391"/>
      <c r="WD39" s="391"/>
      <c r="WE39" s="391"/>
      <c r="WF39" s="391"/>
      <c r="WG39" s="391"/>
      <c r="WH39" s="391"/>
      <c r="WI39" s="391"/>
      <c r="WJ39" s="391"/>
      <c r="WK39" s="391"/>
      <c r="WL39" s="391"/>
      <c r="WM39" s="391"/>
      <c r="WN39" s="391"/>
      <c r="WO39" s="391"/>
      <c r="WP39" s="391"/>
      <c r="WQ39" s="391"/>
      <c r="WR39" s="391"/>
      <c r="WS39" s="391"/>
      <c r="WT39" s="391"/>
      <c r="WU39" s="391"/>
      <c r="WV39" s="391"/>
      <c r="WW39" s="391"/>
      <c r="WX39" s="391"/>
      <c r="WY39" s="391"/>
      <c r="WZ39" s="391"/>
      <c r="XA39" s="391"/>
      <c r="XB39" s="391"/>
      <c r="XC39" s="391"/>
      <c r="XD39" s="391"/>
      <c r="XE39" s="391"/>
      <c r="XF39" s="391"/>
      <c r="XG39" s="391"/>
      <c r="XH39" s="391"/>
      <c r="XI39" s="391"/>
      <c r="XJ39" s="391"/>
      <c r="XK39" s="391"/>
      <c r="XL39" s="391"/>
      <c r="XM39" s="391"/>
      <c r="XN39" s="391"/>
      <c r="XO39" s="391"/>
      <c r="XP39" s="391"/>
      <c r="XQ39" s="391"/>
      <c r="XR39" s="391"/>
      <c r="XS39" s="391"/>
      <c r="XT39" s="391"/>
      <c r="XU39" s="391"/>
      <c r="XV39" s="391"/>
      <c r="XW39" s="391"/>
      <c r="XX39" s="391"/>
      <c r="XY39" s="391"/>
      <c r="XZ39" s="391"/>
      <c r="YA39" s="391"/>
      <c r="YB39" s="391"/>
      <c r="YC39" s="391"/>
      <c r="YD39" s="391"/>
      <c r="YE39" s="391"/>
      <c r="YF39" s="391"/>
      <c r="YG39" s="391"/>
      <c r="YH39" s="391"/>
      <c r="YI39" s="391"/>
      <c r="YJ39" s="391"/>
      <c r="YK39" s="391"/>
      <c r="YL39" s="391"/>
      <c r="YM39" s="391"/>
      <c r="YN39" s="391"/>
      <c r="YO39" s="391"/>
      <c r="YP39" s="391"/>
      <c r="YQ39" s="391"/>
      <c r="YR39" s="391"/>
      <c r="YS39" s="391"/>
      <c r="YT39" s="391"/>
      <c r="YU39" s="391"/>
      <c r="YV39" s="391"/>
      <c r="YW39" s="391"/>
      <c r="YX39" s="391"/>
      <c r="YY39" s="391"/>
      <c r="YZ39" s="391"/>
      <c r="ZA39" s="391"/>
      <c r="ZB39" s="391"/>
      <c r="ZC39" s="391"/>
      <c r="ZD39" s="391"/>
      <c r="ZE39" s="391"/>
      <c r="ZF39" s="391"/>
      <c r="ZG39" s="391"/>
      <c r="ZH39" s="391"/>
      <c r="ZI39" s="391"/>
      <c r="ZJ39" s="391"/>
      <c r="ZK39" s="391"/>
      <c r="ZL39" s="391"/>
      <c r="ZM39" s="391"/>
      <c r="ZN39" s="391"/>
      <c r="ZO39" s="391"/>
      <c r="ZP39" s="391"/>
      <c r="ZQ39" s="391"/>
      <c r="ZR39" s="391"/>
      <c r="ZS39" s="391"/>
      <c r="ZT39" s="391"/>
      <c r="ZU39" s="391"/>
      <c r="ZV39" s="391"/>
      <c r="ZW39" s="391"/>
      <c r="ZX39" s="391"/>
      <c r="ZY39" s="391"/>
      <c r="ZZ39" s="391"/>
      <c r="AAA39" s="391"/>
      <c r="AAB39" s="391"/>
      <c r="AAC39" s="391"/>
      <c r="AAD39" s="391"/>
      <c r="AAE39" s="391"/>
      <c r="AAF39" s="391"/>
      <c r="AAG39" s="391"/>
      <c r="AAH39" s="391"/>
      <c r="AAI39" s="391"/>
      <c r="AAJ39" s="391"/>
      <c r="AAK39" s="391"/>
      <c r="AAL39" s="391"/>
      <c r="AAM39" s="391"/>
      <c r="AAN39" s="391"/>
      <c r="AAO39" s="391"/>
      <c r="AAP39" s="391"/>
      <c r="AAQ39" s="391"/>
      <c r="AAR39" s="391"/>
      <c r="AAS39" s="391"/>
      <c r="AAT39" s="391"/>
      <c r="AAU39" s="391"/>
      <c r="AAV39" s="391"/>
      <c r="AAW39" s="391"/>
      <c r="AAX39" s="391"/>
      <c r="AAY39" s="391"/>
      <c r="AAZ39" s="391"/>
      <c r="ABA39" s="391"/>
      <c r="ABB39" s="391"/>
      <c r="ABC39" s="391"/>
      <c r="ABD39" s="391"/>
      <c r="ABE39" s="391"/>
      <c r="ABF39" s="391"/>
      <c r="ABG39" s="391"/>
      <c r="ABH39" s="391"/>
      <c r="ABI39" s="391"/>
      <c r="ABJ39" s="391"/>
      <c r="ABK39" s="391"/>
      <c r="ABL39" s="391"/>
      <c r="ABM39" s="391"/>
      <c r="ABN39" s="391"/>
      <c r="ABO39" s="391"/>
      <c r="ABP39" s="391"/>
      <c r="ABQ39" s="391"/>
      <c r="ABR39" s="391"/>
      <c r="ABS39" s="391"/>
      <c r="ABT39" s="391"/>
      <c r="ABU39" s="391"/>
      <c r="ABV39" s="391"/>
      <c r="ABW39" s="391"/>
      <c r="ABX39" s="391"/>
      <c r="ABY39" s="391"/>
      <c r="ABZ39" s="391"/>
      <c r="ACA39" s="391"/>
      <c r="ACB39" s="391"/>
      <c r="ACC39" s="391"/>
      <c r="ACD39" s="391"/>
      <c r="ACE39" s="391"/>
      <c r="ACF39" s="391"/>
      <c r="ACG39" s="391"/>
      <c r="ACH39" s="391"/>
      <c r="ACI39" s="391"/>
      <c r="ACJ39" s="391"/>
      <c r="ACK39" s="391"/>
      <c r="ACL39" s="391"/>
      <c r="ACM39" s="391"/>
      <c r="ACN39" s="391"/>
      <c r="ACO39" s="391"/>
      <c r="ACP39" s="391"/>
      <c r="ACQ39" s="391"/>
      <c r="ACR39" s="391"/>
      <c r="ACS39" s="391"/>
      <c r="ACT39" s="391"/>
      <c r="ACU39" s="391"/>
      <c r="ACV39" s="391"/>
      <c r="ACW39" s="391"/>
      <c r="ACX39" s="391"/>
      <c r="ACY39" s="391"/>
      <c r="ACZ39" s="391"/>
      <c r="ADA39" s="391"/>
      <c r="ADB39" s="391"/>
      <c r="ADC39" s="391"/>
      <c r="ADD39" s="391"/>
      <c r="ADE39" s="391"/>
      <c r="ADF39" s="391"/>
      <c r="ADG39" s="391"/>
      <c r="ADH39" s="391"/>
      <c r="ADI39" s="391"/>
      <c r="ADJ39" s="391"/>
      <c r="ADK39" s="391"/>
      <c r="ADL39" s="391"/>
      <c r="ADM39" s="391"/>
      <c r="ADN39" s="391"/>
      <c r="ADO39" s="391"/>
      <c r="ADP39" s="391"/>
      <c r="ADQ39" s="391"/>
      <c r="ADR39" s="391"/>
      <c r="ADS39" s="391"/>
      <c r="ADT39" s="391"/>
      <c r="ADU39" s="391"/>
      <c r="ADV39" s="391"/>
      <c r="ADW39" s="391"/>
      <c r="ADX39" s="391"/>
      <c r="ADY39" s="391"/>
      <c r="ADZ39" s="391"/>
      <c r="AEA39" s="391"/>
      <c r="AEB39" s="391"/>
      <c r="AEC39" s="391"/>
      <c r="AED39" s="391"/>
      <c r="AEE39" s="391"/>
      <c r="AEF39" s="391"/>
      <c r="AEG39" s="391"/>
      <c r="AEH39" s="391"/>
      <c r="AEI39" s="391"/>
      <c r="AEJ39" s="391"/>
      <c r="AEK39" s="391"/>
      <c r="AEL39" s="391"/>
      <c r="AEM39" s="391"/>
      <c r="AEN39" s="391"/>
      <c r="AEO39" s="391"/>
      <c r="AEP39" s="391"/>
      <c r="AEQ39" s="391"/>
      <c r="AER39" s="391"/>
      <c r="AES39" s="391"/>
      <c r="AET39" s="391"/>
      <c r="AEU39" s="391"/>
      <c r="AEV39" s="391"/>
      <c r="AEW39" s="391"/>
      <c r="AEX39" s="391"/>
      <c r="AEY39" s="391"/>
      <c r="AEZ39" s="391"/>
      <c r="AFA39" s="391"/>
      <c r="AFB39" s="391"/>
      <c r="AFC39" s="391"/>
      <c r="AFD39" s="391"/>
      <c r="AFE39" s="391"/>
      <c r="AFF39" s="391"/>
      <c r="AFG39" s="391"/>
      <c r="AFH39" s="391"/>
      <c r="AFI39" s="391"/>
      <c r="AFJ39" s="391"/>
      <c r="AFK39" s="391"/>
      <c r="AFL39" s="391"/>
      <c r="AFM39" s="391"/>
      <c r="AFN39" s="391"/>
      <c r="AFO39" s="391"/>
      <c r="AFP39" s="391"/>
      <c r="AFQ39" s="391"/>
      <c r="AFR39" s="391"/>
      <c r="AFS39" s="391"/>
      <c r="AFT39" s="391"/>
      <c r="AFU39" s="391"/>
      <c r="AFV39" s="391"/>
      <c r="AFW39" s="391"/>
      <c r="AFX39" s="391"/>
      <c r="AFY39" s="391"/>
      <c r="AFZ39" s="391"/>
      <c r="AGA39" s="391"/>
      <c r="AGB39" s="391"/>
      <c r="AGC39" s="391"/>
      <c r="AGD39" s="391"/>
      <c r="AGE39" s="391"/>
      <c r="AGF39" s="391"/>
      <c r="AGG39" s="391"/>
      <c r="AGH39" s="391"/>
      <c r="AGI39" s="391"/>
      <c r="AGJ39" s="391"/>
      <c r="AGK39" s="391"/>
      <c r="AGL39" s="391"/>
      <c r="AGM39" s="391"/>
      <c r="AGN39" s="391"/>
      <c r="AGO39" s="391"/>
      <c r="AGP39" s="391"/>
      <c r="AGQ39" s="391"/>
      <c r="AGR39" s="391"/>
      <c r="AGS39" s="391"/>
      <c r="AGT39" s="391"/>
      <c r="AGU39" s="391"/>
      <c r="AGV39" s="391"/>
      <c r="AGW39" s="391"/>
      <c r="AGX39" s="391"/>
      <c r="AGY39" s="391"/>
      <c r="AGZ39" s="391"/>
      <c r="AHA39" s="391"/>
      <c r="AHB39" s="391"/>
      <c r="AHC39" s="391"/>
      <c r="AHD39" s="391"/>
      <c r="AHE39" s="391"/>
      <c r="AHF39" s="391"/>
      <c r="AHG39" s="391"/>
      <c r="AHH39" s="391"/>
      <c r="AHI39" s="391"/>
      <c r="AHJ39" s="391"/>
      <c r="AHK39" s="391"/>
      <c r="AHL39" s="391"/>
      <c r="AHM39" s="391"/>
      <c r="AHN39" s="391"/>
      <c r="AHO39" s="391"/>
      <c r="AHP39" s="391"/>
      <c r="AHQ39" s="391"/>
      <c r="AHR39" s="391"/>
      <c r="AHS39" s="391"/>
      <c r="AHT39" s="391"/>
      <c r="AHU39" s="391"/>
      <c r="AHV39" s="391"/>
      <c r="AHW39" s="391"/>
      <c r="AHX39" s="391"/>
      <c r="AHY39" s="391"/>
      <c r="AHZ39" s="391"/>
      <c r="AIA39" s="391"/>
      <c r="AIB39" s="391"/>
      <c r="AIC39"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sheetData>
  <sheetProtection algorithmName="SHA-512" hashValue="i7Z8o3McSJTBAlu4W2Knyyuw48lUXAXeg0TsMoFdWqGDZjhVY1eFq3peVtrbymWqfpGxWqJSHK7k7Cv2uFYgoA==" saltValue="Ar89N+8Drk6CCUXSptBOcA==" spinCount="100000" sheet="1" objects="1" scenarios="1"/>
  <mergeCells count="5">
    <mergeCell ref="A1:F1"/>
    <mergeCell ref="B3:F3"/>
    <mergeCell ref="B4:F4"/>
    <mergeCell ref="B5:F5"/>
    <mergeCell ref="B7:F7"/>
  </mergeCells>
  <pageMargins left="0.7" right="0.7" top="0.75" bottom="0.75" header="0.3" footer="0.3"/>
  <pageSetup paperSize="9" scale="35"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AIC40"/>
  <sheetViews>
    <sheetView topLeftCell="A4" zoomScale="90" zoomScaleNormal="90" workbookViewId="0">
      <selection activeCell="G21" sqref="G21"/>
    </sheetView>
  </sheetViews>
  <sheetFormatPr baseColWidth="10" defaultColWidth="11.5" defaultRowHeight="15" x14ac:dyDescent="0.2"/>
  <cols>
    <col min="1" max="1" width="66" style="391" bestFit="1" customWidth="1"/>
    <col min="2" max="2" width="24.6640625" style="399" customWidth="1"/>
    <col min="3" max="5" width="20.6640625" style="399" customWidth="1"/>
    <col min="6" max="6" width="24.6640625" style="397" customWidth="1"/>
    <col min="7" max="7" width="21.6640625" style="391" customWidth="1"/>
    <col min="8" max="8" width="21.1640625" style="391" customWidth="1"/>
    <col min="9" max="9" width="19.83203125" style="391" customWidth="1"/>
    <col min="10" max="16384" width="11.5" style="391"/>
  </cols>
  <sheetData>
    <row r="1" spans="1:912" s="379"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378"/>
      <c r="H1" s="378"/>
      <c r="I1" s="378"/>
    </row>
    <row r="2" spans="1:912" s="383" customFormat="1" ht="30" customHeight="1" x14ac:dyDescent="0.15">
      <c r="A2" s="380"/>
      <c r="B2" s="380"/>
      <c r="C2" s="380"/>
      <c r="D2" s="380"/>
      <c r="E2" s="380"/>
      <c r="F2" s="381"/>
      <c r="G2" s="382"/>
      <c r="H2" s="382"/>
      <c r="I2" s="382"/>
    </row>
    <row r="3" spans="1:912" s="385" customFormat="1" ht="21.75" customHeight="1" x14ac:dyDescent="0.2">
      <c r="A3" s="438" t="s">
        <v>243</v>
      </c>
      <c r="B3" s="980">
        <f>'PRESUPUESTO P.II.B-Agrupación'!D9</f>
        <v>0</v>
      </c>
      <c r="C3" s="980"/>
      <c r="D3" s="980"/>
      <c r="E3" s="980"/>
      <c r="F3" s="980"/>
      <c r="G3" s="384"/>
      <c r="H3" s="384"/>
      <c r="I3" s="384"/>
    </row>
    <row r="4" spans="1:912" s="385" customFormat="1" ht="21.75" customHeight="1" x14ac:dyDescent="0.2">
      <c r="A4" s="438" t="s">
        <v>447</v>
      </c>
      <c r="B4" s="976">
        <f>'PRESUPUESTO P.II.B-Agrupación'!D10</f>
        <v>0</v>
      </c>
      <c r="C4" s="977"/>
      <c r="D4" s="977"/>
      <c r="E4" s="977"/>
      <c r="F4" s="978"/>
      <c r="G4" s="384"/>
      <c r="H4" s="384"/>
      <c r="I4" s="384"/>
    </row>
    <row r="5" spans="1:912" s="387" customFormat="1" ht="21.75" customHeight="1" x14ac:dyDescent="0.15">
      <c r="A5" s="438" t="s">
        <v>433</v>
      </c>
      <c r="B5" s="980">
        <f>'PRESUPUESTO P.II.B-Agrupación'!D11</f>
        <v>0</v>
      </c>
      <c r="C5" s="980"/>
      <c r="D5" s="980"/>
      <c r="E5" s="980"/>
      <c r="F5" s="980"/>
      <c r="G5" s="386"/>
      <c r="H5" s="386"/>
      <c r="I5" s="386"/>
    </row>
    <row r="6" spans="1:912" s="387" customFormat="1" ht="21.75" customHeight="1" x14ac:dyDescent="0.2">
      <c r="A6" s="209"/>
      <c r="B6" s="389"/>
      <c r="C6" s="389"/>
      <c r="D6" s="389"/>
      <c r="E6" s="389"/>
      <c r="F6" s="389"/>
      <c r="G6" s="386"/>
      <c r="H6" s="386"/>
      <c r="I6" s="386"/>
    </row>
    <row r="7" spans="1:912" s="385" customFormat="1" ht="36.75" customHeight="1" x14ac:dyDescent="0.2">
      <c r="A7" s="438" t="s">
        <v>394</v>
      </c>
      <c r="B7" s="980">
        <f>'DATOS GENERALES'!F466</f>
        <v>0</v>
      </c>
      <c r="C7" s="980"/>
      <c r="D7" s="980"/>
      <c r="E7" s="980"/>
      <c r="F7" s="980"/>
      <c r="G7" s="384"/>
      <c r="H7" s="384"/>
      <c r="I7" s="384"/>
    </row>
    <row r="8" spans="1:912" ht="18" customHeight="1" x14ac:dyDescent="0.2">
      <c r="A8" s="60"/>
      <c r="B8" s="388"/>
      <c r="C8" s="388"/>
      <c r="D8" s="388"/>
      <c r="E8" s="388"/>
      <c r="F8" s="388"/>
      <c r="G8" s="390"/>
      <c r="H8" s="390"/>
      <c r="I8" s="390"/>
    </row>
    <row r="9" spans="1:912" ht="90" customHeight="1" x14ac:dyDescent="0.2">
      <c r="A9" s="246" t="s">
        <v>393</v>
      </c>
      <c r="B9" s="392" t="s">
        <v>392</v>
      </c>
      <c r="C9" s="393" t="s">
        <v>391</v>
      </c>
      <c r="D9" s="393" t="s">
        <v>390</v>
      </c>
      <c r="E9" s="448">
        <f>'PRESUPUESTO P.I.C.2-Agrupación'!H13</f>
        <v>0</v>
      </c>
      <c r="F9" s="448">
        <f>'PRESUPUESTO P.I.C.2-Agrupación'!K13</f>
        <v>0</v>
      </c>
      <c r="G9" s="448">
        <f>'PRESUPUESTO P.I.C.2-Agrupación'!N13</f>
        <v>0</v>
      </c>
      <c r="H9" s="448">
        <f>'PRESUPUESTO P.I.C.2-Agrupación'!Q13</f>
        <v>0</v>
      </c>
      <c r="I9" s="448">
        <f>'PRESUPUESTO P.I.C.2-Agrupación'!T13</f>
        <v>0</v>
      </c>
    </row>
    <row r="10" spans="1:912" s="394" customFormat="1" ht="36.75" customHeight="1" x14ac:dyDescent="0.2">
      <c r="A10" s="460" t="s">
        <v>337</v>
      </c>
      <c r="B10" s="461">
        <f>'PRESUPUESTO P.I.C.2-Agrupación'!D20</f>
        <v>0</v>
      </c>
      <c r="C10" s="461">
        <f>'PRESUPUESTO P.I.C.2-Agrupación'!E20</f>
        <v>0</v>
      </c>
      <c r="D10" s="461">
        <f>'PRESUPUESTO P.I.C.2-Agrupación'!F20</f>
        <v>0</v>
      </c>
      <c r="E10" s="461">
        <f>'PRESUPUESTO P.I.C.2-Agrupación'!I20</f>
        <v>0</v>
      </c>
      <c r="F10" s="461">
        <f>'PRESUPUESTO P.I.C.2-Agrupación'!L20</f>
        <v>0</v>
      </c>
      <c r="G10" s="461">
        <f>'PRESUPUESTO P.I.C.2-Agrupación'!O20</f>
        <v>0</v>
      </c>
      <c r="H10" s="461">
        <f>'PRESUPUESTO P.I.C.2-Agrupación'!R20</f>
        <v>0</v>
      </c>
      <c r="I10" s="461">
        <f>'PRESUPUESTO P.I.C.2-Agrupación'!U20</f>
        <v>0</v>
      </c>
      <c r="J10" s="391"/>
      <c r="K10" s="391"/>
      <c r="L10" s="391"/>
      <c r="M10" s="391"/>
      <c r="N10" s="391"/>
      <c r="O10" s="391"/>
      <c r="P10" s="391"/>
      <c r="Q10" s="391"/>
      <c r="R10" s="391"/>
      <c r="S10" s="391"/>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c r="CW10" s="387"/>
      <c r="CX10" s="387"/>
      <c r="CY10" s="387"/>
      <c r="CZ10" s="387"/>
      <c r="DA10" s="387"/>
      <c r="DB10" s="387"/>
      <c r="DC10" s="387"/>
      <c r="DD10" s="387"/>
      <c r="DE10" s="387"/>
      <c r="DF10" s="387"/>
      <c r="DG10" s="387"/>
      <c r="DH10" s="387"/>
      <c r="DI10" s="387"/>
      <c r="DJ10" s="387"/>
      <c r="DK10" s="387"/>
      <c r="DL10" s="387"/>
      <c r="DM10" s="387"/>
      <c r="DN10" s="387"/>
      <c r="DO10" s="387"/>
      <c r="DP10" s="387"/>
      <c r="DQ10" s="387"/>
      <c r="DR10" s="387"/>
      <c r="DS10" s="387"/>
      <c r="DT10" s="387"/>
      <c r="DU10" s="387"/>
      <c r="DV10" s="387"/>
      <c r="DW10" s="387"/>
      <c r="DX10" s="387"/>
      <c r="DY10" s="387"/>
      <c r="DZ10" s="387"/>
      <c r="EA10" s="387"/>
      <c r="EB10" s="387"/>
      <c r="EC10" s="387"/>
      <c r="ED10" s="387"/>
      <c r="EE10" s="387"/>
      <c r="EF10" s="387"/>
      <c r="EG10" s="387"/>
      <c r="EH10" s="387"/>
      <c r="EI10" s="387"/>
      <c r="EJ10" s="387"/>
      <c r="EK10" s="387"/>
      <c r="EL10" s="387"/>
      <c r="EM10" s="387"/>
      <c r="EN10" s="387"/>
      <c r="EO10" s="387"/>
      <c r="EP10" s="387"/>
      <c r="EQ10" s="387"/>
      <c r="ER10" s="387"/>
      <c r="ES10" s="387"/>
      <c r="ET10" s="387"/>
      <c r="EU10" s="387"/>
      <c r="EV10" s="387"/>
      <c r="EW10" s="387"/>
      <c r="EX10" s="387"/>
      <c r="EY10" s="387"/>
      <c r="EZ10" s="387"/>
      <c r="FA10" s="387"/>
      <c r="FB10" s="387"/>
      <c r="FC10" s="387"/>
      <c r="FD10" s="387"/>
      <c r="FE10" s="387"/>
      <c r="FF10" s="387"/>
      <c r="FG10" s="387"/>
      <c r="FH10" s="387"/>
      <c r="FI10" s="387"/>
      <c r="FJ10" s="387"/>
      <c r="FK10" s="387"/>
      <c r="FL10" s="387"/>
      <c r="FM10" s="387"/>
      <c r="FN10" s="387"/>
      <c r="FO10" s="387"/>
      <c r="FP10" s="387"/>
      <c r="FQ10" s="387"/>
      <c r="FR10" s="387"/>
      <c r="FS10" s="387"/>
      <c r="FT10" s="387"/>
      <c r="FU10" s="387"/>
      <c r="FV10" s="387"/>
      <c r="FW10" s="387"/>
      <c r="FX10" s="387"/>
      <c r="FY10" s="387"/>
      <c r="FZ10" s="387"/>
      <c r="GA10" s="387"/>
      <c r="GB10" s="387"/>
      <c r="GC10" s="387"/>
      <c r="GD10" s="387"/>
      <c r="GE10" s="387"/>
      <c r="GF10" s="387"/>
      <c r="GG10" s="387"/>
      <c r="GH10" s="387"/>
      <c r="GI10" s="387"/>
      <c r="GJ10" s="387"/>
      <c r="GK10" s="387"/>
      <c r="GL10" s="387"/>
      <c r="GM10" s="387"/>
      <c r="GN10" s="387"/>
      <c r="GO10" s="387"/>
      <c r="GP10" s="387"/>
      <c r="GQ10" s="387"/>
      <c r="GR10" s="387"/>
      <c r="GS10" s="387"/>
      <c r="GT10" s="387"/>
      <c r="GU10" s="387"/>
      <c r="GV10" s="387"/>
      <c r="GW10" s="387"/>
      <c r="GX10" s="387"/>
      <c r="GY10" s="387"/>
      <c r="GZ10" s="387"/>
      <c r="HA10" s="387"/>
      <c r="HB10" s="387"/>
      <c r="HC10" s="387"/>
      <c r="HD10" s="387"/>
      <c r="HE10" s="387"/>
      <c r="HF10" s="387"/>
      <c r="HG10" s="387"/>
      <c r="HH10" s="387"/>
      <c r="HI10" s="387"/>
      <c r="HJ10" s="387"/>
      <c r="HK10" s="387"/>
      <c r="HL10" s="387"/>
      <c r="HM10" s="387"/>
      <c r="HN10" s="387"/>
      <c r="HO10" s="387"/>
      <c r="HP10" s="387"/>
      <c r="HQ10" s="387"/>
      <c r="HR10" s="387"/>
      <c r="HS10" s="387"/>
      <c r="HT10" s="387"/>
      <c r="HU10" s="387"/>
      <c r="HV10" s="387"/>
      <c r="HW10" s="387"/>
      <c r="HX10" s="387"/>
      <c r="HY10" s="387"/>
      <c r="HZ10" s="387"/>
      <c r="IA10" s="387"/>
      <c r="IB10" s="387"/>
      <c r="IC10" s="387"/>
      <c r="ID10" s="387"/>
      <c r="IE10" s="387"/>
      <c r="IF10" s="387"/>
      <c r="IG10" s="387"/>
      <c r="IH10" s="387"/>
      <c r="II10" s="387"/>
      <c r="IJ10" s="387"/>
      <c r="IK10" s="387"/>
      <c r="IL10" s="387"/>
      <c r="IM10" s="387"/>
      <c r="IN10" s="387"/>
      <c r="IO10" s="387"/>
      <c r="IP10" s="387"/>
      <c r="IQ10" s="387"/>
      <c r="IR10" s="387"/>
      <c r="IS10" s="387"/>
      <c r="IT10" s="387"/>
      <c r="IU10" s="387"/>
      <c r="IV10" s="387"/>
      <c r="IW10" s="387"/>
      <c r="IX10" s="387"/>
      <c r="IY10" s="387"/>
      <c r="IZ10" s="387"/>
      <c r="JA10" s="387"/>
      <c r="JB10" s="387"/>
      <c r="JC10" s="387"/>
      <c r="JD10" s="387"/>
      <c r="JE10" s="387"/>
      <c r="JF10" s="387"/>
      <c r="JG10" s="387"/>
      <c r="JH10" s="387"/>
      <c r="JI10" s="387"/>
      <c r="JJ10" s="387"/>
      <c r="JK10" s="387"/>
      <c r="JL10" s="387"/>
      <c r="JM10" s="387"/>
      <c r="JN10" s="387"/>
      <c r="JO10" s="387"/>
      <c r="JP10" s="387"/>
      <c r="JQ10" s="387"/>
      <c r="JR10" s="387"/>
      <c r="JS10" s="387"/>
      <c r="JT10" s="387"/>
      <c r="JU10" s="387"/>
      <c r="JV10" s="387"/>
      <c r="JW10" s="387"/>
      <c r="JX10" s="387"/>
      <c r="JY10" s="387"/>
      <c r="JZ10" s="387"/>
      <c r="KA10" s="387"/>
      <c r="KB10" s="387"/>
      <c r="KC10" s="387"/>
      <c r="KD10" s="387"/>
      <c r="KE10" s="387"/>
      <c r="KF10" s="387"/>
      <c r="KG10" s="387"/>
      <c r="KH10" s="387"/>
      <c r="KI10" s="387"/>
      <c r="KJ10" s="387"/>
      <c r="KK10" s="387"/>
      <c r="KL10" s="387"/>
      <c r="KM10" s="387"/>
      <c r="KN10" s="387"/>
      <c r="KO10" s="387"/>
      <c r="KP10" s="387"/>
      <c r="KQ10" s="387"/>
      <c r="KR10" s="387"/>
      <c r="KS10" s="387"/>
      <c r="KT10" s="387"/>
      <c r="KU10" s="387"/>
      <c r="KV10" s="387"/>
      <c r="KW10" s="387"/>
      <c r="KX10" s="387"/>
      <c r="KY10" s="387"/>
      <c r="KZ10" s="387"/>
      <c r="LA10" s="387"/>
      <c r="LB10" s="387"/>
      <c r="LC10" s="387"/>
      <c r="LD10" s="387"/>
      <c r="LE10" s="387"/>
      <c r="LF10" s="387"/>
      <c r="LG10" s="387"/>
      <c r="LH10" s="387"/>
      <c r="LI10" s="387"/>
      <c r="LJ10" s="387"/>
      <c r="LK10" s="387"/>
      <c r="LL10" s="387"/>
      <c r="LM10" s="387"/>
      <c r="LN10" s="387"/>
      <c r="LO10" s="387"/>
      <c r="LP10" s="387"/>
      <c r="LQ10" s="387"/>
      <c r="LR10" s="387"/>
      <c r="LS10" s="387"/>
      <c r="LT10" s="387"/>
      <c r="LU10" s="387"/>
      <c r="LV10" s="387"/>
      <c r="LW10" s="387"/>
      <c r="LX10" s="387"/>
      <c r="LY10" s="387"/>
      <c r="LZ10" s="387"/>
      <c r="MA10" s="387"/>
      <c r="MB10" s="387"/>
      <c r="MC10" s="387"/>
      <c r="MD10" s="387"/>
      <c r="ME10" s="387"/>
      <c r="MF10" s="387"/>
      <c r="MG10" s="387"/>
      <c r="MH10" s="387"/>
      <c r="MI10" s="387"/>
      <c r="MJ10" s="387"/>
      <c r="MK10" s="387"/>
      <c r="ML10" s="387"/>
      <c r="MM10" s="387"/>
      <c r="MN10" s="387"/>
      <c r="MO10" s="387"/>
      <c r="MP10" s="387"/>
      <c r="MQ10" s="387"/>
      <c r="MR10" s="387"/>
      <c r="MS10" s="387"/>
      <c r="MT10" s="387"/>
      <c r="MU10" s="387"/>
      <c r="MV10" s="387"/>
      <c r="MW10" s="387"/>
      <c r="MX10" s="387"/>
      <c r="MY10" s="387"/>
      <c r="MZ10" s="387"/>
      <c r="NA10" s="387"/>
      <c r="NB10" s="387"/>
      <c r="NC10" s="387"/>
      <c r="ND10" s="387"/>
      <c r="NE10" s="387"/>
      <c r="NF10" s="387"/>
      <c r="NG10" s="387"/>
      <c r="NH10" s="387"/>
      <c r="NI10" s="387"/>
      <c r="NJ10" s="387"/>
      <c r="NK10" s="387"/>
      <c r="NL10" s="387"/>
      <c r="NM10" s="387"/>
      <c r="NN10" s="387"/>
      <c r="NO10" s="387"/>
      <c r="NP10" s="387"/>
      <c r="NQ10" s="387"/>
      <c r="NR10" s="387"/>
      <c r="NS10" s="387"/>
      <c r="NT10" s="387"/>
      <c r="NU10" s="387"/>
      <c r="NV10" s="387"/>
      <c r="NW10" s="387"/>
      <c r="NX10" s="387"/>
      <c r="NY10" s="387"/>
      <c r="NZ10" s="387"/>
      <c r="OA10" s="387"/>
      <c r="OB10" s="387"/>
      <c r="OC10" s="387"/>
      <c r="OD10" s="387"/>
      <c r="OE10" s="387"/>
      <c r="OF10" s="387"/>
      <c r="OG10" s="387"/>
      <c r="OH10" s="387"/>
      <c r="OI10" s="387"/>
      <c r="OJ10" s="387"/>
      <c r="OK10" s="387"/>
      <c r="OL10" s="387"/>
      <c r="OM10" s="387"/>
      <c r="ON10" s="387"/>
      <c r="OO10" s="387"/>
      <c r="OP10" s="387"/>
      <c r="OQ10" s="387"/>
      <c r="OR10" s="387"/>
      <c r="OS10" s="387"/>
      <c r="OT10" s="387"/>
      <c r="OU10" s="387"/>
      <c r="OV10" s="387"/>
      <c r="OW10" s="387"/>
      <c r="OX10" s="387"/>
      <c r="OY10" s="387"/>
      <c r="OZ10" s="387"/>
      <c r="PA10" s="387"/>
      <c r="PB10" s="387"/>
      <c r="PC10" s="387"/>
      <c r="PD10" s="387"/>
      <c r="PE10" s="387"/>
      <c r="PF10" s="387"/>
      <c r="PG10" s="387"/>
      <c r="PH10" s="387"/>
      <c r="PI10" s="387"/>
      <c r="PJ10" s="387"/>
      <c r="PK10" s="387"/>
      <c r="PL10" s="387"/>
      <c r="PM10" s="387"/>
      <c r="PN10" s="387"/>
      <c r="PO10" s="387"/>
      <c r="PP10" s="387"/>
      <c r="PQ10" s="387"/>
      <c r="PR10" s="387"/>
      <c r="PS10" s="387"/>
      <c r="PT10" s="387"/>
      <c r="PU10" s="387"/>
      <c r="PV10" s="387"/>
      <c r="PW10" s="387"/>
      <c r="PX10" s="387"/>
      <c r="PY10" s="387"/>
      <c r="PZ10" s="387"/>
      <c r="QA10" s="387"/>
      <c r="QB10" s="387"/>
      <c r="QC10" s="387"/>
      <c r="QD10" s="387"/>
      <c r="QE10" s="387"/>
      <c r="QF10" s="387"/>
      <c r="QG10" s="387"/>
      <c r="QH10" s="387"/>
      <c r="QI10" s="387"/>
      <c r="QJ10" s="387"/>
      <c r="QK10" s="387"/>
      <c r="QL10" s="387"/>
      <c r="QM10" s="387"/>
      <c r="QN10" s="387"/>
      <c r="QO10" s="387"/>
      <c r="QP10" s="387"/>
      <c r="QQ10" s="387"/>
      <c r="QR10" s="387"/>
      <c r="QS10" s="387"/>
      <c r="QT10" s="387"/>
      <c r="QU10" s="387"/>
      <c r="QV10" s="387"/>
      <c r="QW10" s="387"/>
      <c r="QX10" s="387"/>
      <c r="QY10" s="387"/>
      <c r="QZ10" s="387"/>
      <c r="RA10" s="387"/>
      <c r="RB10" s="387"/>
      <c r="RC10" s="387"/>
      <c r="RD10" s="387"/>
      <c r="RE10" s="387"/>
      <c r="RF10" s="387"/>
      <c r="RG10" s="387"/>
      <c r="RH10" s="387"/>
      <c r="RI10" s="387"/>
      <c r="RJ10" s="387"/>
      <c r="RK10" s="387"/>
      <c r="RL10" s="387"/>
      <c r="RM10" s="387"/>
      <c r="RN10" s="387"/>
      <c r="RO10" s="387"/>
      <c r="RP10" s="387"/>
      <c r="RQ10" s="387"/>
      <c r="RR10" s="387"/>
      <c r="RS10" s="387"/>
      <c r="RT10" s="387"/>
      <c r="RU10" s="387"/>
      <c r="RV10" s="387"/>
      <c r="RW10" s="387"/>
      <c r="RX10" s="387"/>
      <c r="RY10" s="387"/>
      <c r="RZ10" s="387"/>
      <c r="SA10" s="387"/>
      <c r="SB10" s="387"/>
      <c r="SC10" s="387"/>
      <c r="SD10" s="387"/>
      <c r="SE10" s="387"/>
      <c r="SF10" s="387"/>
      <c r="SG10" s="387"/>
      <c r="SH10" s="387"/>
      <c r="SI10" s="387"/>
      <c r="SJ10" s="387"/>
      <c r="SK10" s="387"/>
      <c r="SL10" s="387"/>
      <c r="SM10" s="387"/>
      <c r="SN10" s="387"/>
      <c r="SO10" s="387"/>
      <c r="SP10" s="387"/>
      <c r="SQ10" s="387"/>
      <c r="SR10" s="387"/>
      <c r="SS10" s="387"/>
      <c r="ST10" s="387"/>
      <c r="SU10" s="387"/>
      <c r="SV10" s="387"/>
      <c r="SW10" s="387"/>
      <c r="SX10" s="387"/>
      <c r="SY10" s="387"/>
      <c r="SZ10" s="387"/>
      <c r="TA10" s="387"/>
      <c r="TB10" s="387"/>
      <c r="TC10" s="387"/>
      <c r="TD10" s="387"/>
      <c r="TE10" s="387"/>
      <c r="TF10" s="387"/>
      <c r="TG10" s="387"/>
      <c r="TH10" s="387"/>
      <c r="TI10" s="387"/>
      <c r="TJ10" s="387"/>
      <c r="TK10" s="387"/>
      <c r="TL10" s="387"/>
      <c r="TM10" s="387"/>
      <c r="TN10" s="387"/>
      <c r="TO10" s="387"/>
      <c r="TP10" s="387"/>
      <c r="TQ10" s="387"/>
      <c r="TR10" s="387"/>
      <c r="TS10" s="387"/>
      <c r="TT10" s="387"/>
      <c r="TU10" s="387"/>
      <c r="TV10" s="387"/>
      <c r="TW10" s="387"/>
      <c r="TX10" s="387"/>
      <c r="TY10" s="387"/>
      <c r="TZ10" s="387"/>
      <c r="UA10" s="387"/>
      <c r="UB10" s="387"/>
      <c r="UC10" s="387"/>
      <c r="UD10" s="387"/>
      <c r="UE10" s="387"/>
      <c r="UF10" s="387"/>
      <c r="UG10" s="387"/>
      <c r="UH10" s="387"/>
      <c r="UI10" s="387"/>
      <c r="UJ10" s="387"/>
      <c r="UK10" s="387"/>
      <c r="UL10" s="387"/>
      <c r="UM10" s="387"/>
      <c r="UN10" s="387"/>
      <c r="UO10" s="387"/>
      <c r="UP10" s="387"/>
      <c r="UQ10" s="387"/>
      <c r="UR10" s="387"/>
      <c r="US10" s="387"/>
      <c r="UT10" s="387"/>
      <c r="UU10" s="387"/>
      <c r="UV10" s="387"/>
      <c r="UW10" s="387"/>
      <c r="UX10" s="387"/>
      <c r="UY10" s="387"/>
      <c r="UZ10" s="387"/>
      <c r="VA10" s="387"/>
      <c r="VB10" s="387"/>
      <c r="VC10" s="387"/>
      <c r="VD10" s="387"/>
      <c r="VE10" s="387"/>
      <c r="VF10" s="387"/>
      <c r="VG10" s="387"/>
      <c r="VH10" s="387"/>
      <c r="VI10" s="387"/>
      <c r="VJ10" s="387"/>
      <c r="VK10" s="387"/>
      <c r="VL10" s="387"/>
      <c r="VM10" s="387"/>
      <c r="VN10" s="387"/>
      <c r="VO10" s="387"/>
      <c r="VP10" s="387"/>
      <c r="VQ10" s="387"/>
      <c r="VR10" s="387"/>
      <c r="VS10" s="387"/>
      <c r="VT10" s="387"/>
      <c r="VU10" s="387"/>
      <c r="VV10" s="387"/>
      <c r="VW10" s="387"/>
      <c r="VX10" s="387"/>
      <c r="VY10" s="387"/>
      <c r="VZ10" s="387"/>
      <c r="WA10" s="387"/>
      <c r="WB10" s="387"/>
      <c r="WC10" s="387"/>
      <c r="WD10" s="387"/>
      <c r="WE10" s="387"/>
      <c r="WF10" s="387"/>
      <c r="WG10" s="387"/>
      <c r="WH10" s="387"/>
      <c r="WI10" s="387"/>
      <c r="WJ10" s="387"/>
      <c r="WK10" s="387"/>
      <c r="WL10" s="387"/>
      <c r="WM10" s="387"/>
      <c r="WN10" s="387"/>
      <c r="WO10" s="387"/>
      <c r="WP10" s="387"/>
      <c r="WQ10" s="387"/>
      <c r="WR10" s="387"/>
      <c r="WS10" s="387"/>
      <c r="WT10" s="387"/>
      <c r="WU10" s="387"/>
      <c r="WV10" s="387"/>
      <c r="WW10" s="387"/>
      <c r="WX10" s="387"/>
      <c r="WY10" s="387"/>
      <c r="WZ10" s="387"/>
      <c r="XA10" s="387"/>
      <c r="XB10" s="387"/>
      <c r="XC10" s="387"/>
      <c r="XD10" s="387"/>
      <c r="XE10" s="387"/>
      <c r="XF10" s="387"/>
      <c r="XG10" s="387"/>
      <c r="XH10" s="387"/>
      <c r="XI10" s="387"/>
      <c r="XJ10" s="387"/>
      <c r="XK10" s="387"/>
      <c r="XL10" s="387"/>
      <c r="XM10" s="387"/>
      <c r="XN10" s="387"/>
      <c r="XO10" s="387"/>
      <c r="XP10" s="387"/>
      <c r="XQ10" s="387"/>
      <c r="XR10" s="387"/>
      <c r="XS10" s="387"/>
      <c r="XT10" s="387"/>
      <c r="XU10" s="387"/>
      <c r="XV10" s="387"/>
      <c r="XW10" s="387"/>
      <c r="XX10" s="387"/>
      <c r="XY10" s="387"/>
      <c r="XZ10" s="387"/>
      <c r="YA10" s="387"/>
      <c r="YB10" s="387"/>
      <c r="YC10" s="387"/>
      <c r="YD10" s="387"/>
      <c r="YE10" s="387"/>
      <c r="YF10" s="387"/>
      <c r="YG10" s="387"/>
      <c r="YH10" s="387"/>
      <c r="YI10" s="387"/>
      <c r="YJ10" s="387"/>
      <c r="YK10" s="387"/>
      <c r="YL10" s="387"/>
      <c r="YM10" s="387"/>
      <c r="YN10" s="387"/>
      <c r="YO10" s="387"/>
      <c r="YP10" s="387"/>
      <c r="YQ10" s="387"/>
      <c r="YR10" s="387"/>
      <c r="YS10" s="387"/>
      <c r="YT10" s="387"/>
      <c r="YU10" s="387"/>
      <c r="YV10" s="387"/>
      <c r="YW10" s="387"/>
      <c r="YX10" s="387"/>
      <c r="YY10" s="387"/>
      <c r="YZ10" s="387"/>
      <c r="ZA10" s="387"/>
      <c r="ZB10" s="387"/>
      <c r="ZC10" s="387"/>
      <c r="ZD10" s="387"/>
      <c r="ZE10" s="387"/>
      <c r="ZF10" s="387"/>
      <c r="ZG10" s="387"/>
      <c r="ZH10" s="387"/>
      <c r="ZI10" s="387"/>
      <c r="ZJ10" s="387"/>
      <c r="ZK10" s="387"/>
      <c r="ZL10" s="387"/>
      <c r="ZM10" s="387"/>
      <c r="ZN10" s="387"/>
      <c r="ZO10" s="387"/>
      <c r="ZP10" s="387"/>
      <c r="ZQ10" s="387"/>
      <c r="ZR10" s="387"/>
      <c r="ZS10" s="387"/>
      <c r="ZT10" s="387"/>
      <c r="ZU10" s="387"/>
      <c r="ZV10" s="387"/>
      <c r="ZW10" s="387"/>
      <c r="ZX10" s="387"/>
      <c r="ZY10" s="387"/>
      <c r="ZZ10" s="387"/>
      <c r="AAA10" s="387"/>
      <c r="AAB10" s="387"/>
      <c r="AAC10" s="387"/>
      <c r="AAD10" s="387"/>
      <c r="AAE10" s="387"/>
      <c r="AAF10" s="387"/>
      <c r="AAG10" s="387"/>
      <c r="AAH10" s="387"/>
      <c r="AAI10" s="387"/>
      <c r="AAJ10" s="387"/>
      <c r="AAK10" s="387"/>
      <c r="AAL10" s="387"/>
      <c r="AAM10" s="387"/>
      <c r="AAN10" s="387"/>
      <c r="AAO10" s="387"/>
      <c r="AAP10" s="387"/>
      <c r="AAQ10" s="387"/>
      <c r="AAR10" s="387"/>
      <c r="AAS10" s="387"/>
      <c r="AAT10" s="387"/>
      <c r="AAU10" s="387"/>
      <c r="AAV10" s="387"/>
      <c r="AAW10" s="387"/>
      <c r="AAX10" s="387"/>
      <c r="AAY10" s="387"/>
      <c r="AAZ10" s="387"/>
      <c r="ABA10" s="387"/>
      <c r="ABB10" s="387"/>
      <c r="ABC10" s="387"/>
      <c r="ABD10" s="387"/>
      <c r="ABE10" s="387"/>
      <c r="ABF10" s="387"/>
      <c r="ABG10" s="387"/>
      <c r="ABH10" s="387"/>
      <c r="ABI10" s="387"/>
      <c r="ABJ10" s="387"/>
      <c r="ABK10" s="387"/>
      <c r="ABL10" s="387"/>
      <c r="ABM10" s="387"/>
      <c r="ABN10" s="387"/>
      <c r="ABO10" s="387"/>
      <c r="ABP10" s="387"/>
      <c r="ABQ10" s="387"/>
      <c r="ABR10" s="387"/>
      <c r="ABS10" s="387"/>
      <c r="ABT10" s="387"/>
      <c r="ABU10" s="387"/>
      <c r="ABV10" s="387"/>
      <c r="ABW10" s="387"/>
      <c r="ABX10" s="387"/>
      <c r="ABY10" s="387"/>
      <c r="ABZ10" s="387"/>
      <c r="ACA10" s="387"/>
      <c r="ACB10" s="387"/>
      <c r="ACC10" s="387"/>
      <c r="ACD10" s="387"/>
      <c r="ACE10" s="387"/>
      <c r="ACF10" s="387"/>
      <c r="ACG10" s="387"/>
      <c r="ACH10" s="387"/>
      <c r="ACI10" s="387"/>
      <c r="ACJ10" s="387"/>
      <c r="ACK10" s="387"/>
      <c r="ACL10" s="387"/>
      <c r="ACM10" s="387"/>
      <c r="ACN10" s="387"/>
      <c r="ACO10" s="387"/>
      <c r="ACP10" s="387"/>
      <c r="ACQ10" s="387"/>
      <c r="ACR10" s="387"/>
      <c r="ACS10" s="387"/>
      <c r="ACT10" s="387"/>
      <c r="ACU10" s="387"/>
      <c r="ACV10" s="387"/>
      <c r="ACW10" s="387"/>
      <c r="ACX10" s="387"/>
      <c r="ACY10" s="387"/>
      <c r="ACZ10" s="387"/>
      <c r="ADA10" s="387"/>
      <c r="ADB10" s="387"/>
      <c r="ADC10" s="387"/>
      <c r="ADD10" s="387"/>
      <c r="ADE10" s="387"/>
      <c r="ADF10" s="387"/>
      <c r="ADG10" s="387"/>
      <c r="ADH10" s="387"/>
      <c r="ADI10" s="387"/>
      <c r="ADJ10" s="387"/>
      <c r="ADK10" s="387"/>
      <c r="ADL10" s="387"/>
      <c r="ADM10" s="387"/>
      <c r="ADN10" s="387"/>
      <c r="ADO10" s="387"/>
      <c r="ADP10" s="387"/>
      <c r="ADQ10" s="387"/>
      <c r="ADR10" s="387"/>
      <c r="ADS10" s="387"/>
      <c r="ADT10" s="387"/>
      <c r="ADU10" s="387"/>
      <c r="ADV10" s="387"/>
      <c r="ADW10" s="387"/>
      <c r="ADX10" s="387"/>
      <c r="ADY10" s="387"/>
      <c r="ADZ10" s="387"/>
      <c r="AEA10" s="387"/>
      <c r="AEB10" s="387"/>
      <c r="AEC10" s="387"/>
      <c r="AED10" s="387"/>
      <c r="AEE10" s="387"/>
      <c r="AEF10" s="387"/>
      <c r="AEG10" s="387"/>
      <c r="AEH10" s="387"/>
      <c r="AEI10" s="387"/>
      <c r="AEJ10" s="387"/>
      <c r="AEK10" s="387"/>
      <c r="AEL10" s="387"/>
      <c r="AEM10" s="387"/>
      <c r="AEN10" s="387"/>
      <c r="AEO10" s="387"/>
      <c r="AEP10" s="387"/>
      <c r="AEQ10" s="387"/>
      <c r="AER10" s="387"/>
      <c r="AES10" s="387"/>
      <c r="AET10" s="387"/>
      <c r="AEU10" s="387"/>
      <c r="AEV10" s="387"/>
      <c r="AEW10" s="387"/>
      <c r="AEX10" s="387"/>
      <c r="AEY10" s="387"/>
      <c r="AEZ10" s="387"/>
      <c r="AFA10" s="387"/>
      <c r="AFB10" s="387"/>
      <c r="AFC10" s="387"/>
      <c r="AFD10" s="387"/>
      <c r="AFE10" s="387"/>
      <c r="AFF10" s="387"/>
      <c r="AFG10" s="387"/>
      <c r="AFH10" s="387"/>
      <c r="AFI10" s="387"/>
      <c r="AFJ10" s="387"/>
      <c r="AFK10" s="387"/>
      <c r="AFL10" s="387"/>
      <c r="AFM10" s="387"/>
      <c r="AFN10" s="387"/>
      <c r="AFO10" s="387"/>
      <c r="AFP10" s="387"/>
      <c r="AFQ10" s="387"/>
      <c r="AFR10" s="387"/>
      <c r="AFS10" s="387"/>
      <c r="AFT10" s="387"/>
      <c r="AFU10" s="387"/>
      <c r="AFV10" s="387"/>
      <c r="AFW10" s="387"/>
      <c r="AFX10" s="387"/>
      <c r="AFY10" s="387"/>
      <c r="AFZ10" s="387"/>
      <c r="AGA10" s="387"/>
      <c r="AGB10" s="387"/>
      <c r="AGC10" s="387"/>
      <c r="AGD10" s="387"/>
      <c r="AGE10" s="387"/>
      <c r="AGF10" s="387"/>
      <c r="AGG10" s="387"/>
      <c r="AGH10" s="387"/>
      <c r="AGI10" s="387"/>
      <c r="AGJ10" s="387"/>
      <c r="AGK10" s="387"/>
      <c r="AGL10" s="387"/>
      <c r="AGM10" s="387"/>
      <c r="AGN10" s="387"/>
      <c r="AGO10" s="387"/>
      <c r="AGP10" s="387"/>
      <c r="AGQ10" s="387"/>
      <c r="AGR10" s="387"/>
      <c r="AGS10" s="387"/>
      <c r="AGT10" s="387"/>
      <c r="AGU10" s="387"/>
      <c r="AGV10" s="387"/>
      <c r="AGW10" s="387"/>
      <c r="AGX10" s="387"/>
      <c r="AGY10" s="387"/>
      <c r="AGZ10" s="387"/>
      <c r="AHA10" s="387"/>
      <c r="AHB10" s="387"/>
      <c r="AHC10" s="387"/>
      <c r="AHD10" s="387"/>
      <c r="AHE10" s="387"/>
      <c r="AHF10" s="387"/>
      <c r="AHG10" s="387"/>
      <c r="AHH10" s="387"/>
      <c r="AHI10" s="387"/>
      <c r="AHJ10" s="387"/>
      <c r="AHK10" s="387"/>
      <c r="AHL10" s="387"/>
      <c r="AHM10" s="387"/>
      <c r="AHN10" s="387"/>
      <c r="AHO10" s="387"/>
      <c r="AHP10" s="387"/>
      <c r="AHQ10" s="387"/>
      <c r="AHR10" s="387"/>
      <c r="AHS10" s="387"/>
      <c r="AHT10" s="387"/>
      <c r="AHU10" s="387"/>
      <c r="AHV10" s="387"/>
      <c r="AHW10" s="387"/>
      <c r="AHX10" s="387"/>
      <c r="AHY10" s="387"/>
      <c r="AHZ10" s="387"/>
      <c r="AIA10" s="387"/>
      <c r="AIB10" s="387"/>
    </row>
    <row r="11" spans="1:912" s="395" customFormat="1" ht="36.75" customHeight="1" x14ac:dyDescent="0.2">
      <c r="A11" s="460" t="s">
        <v>336</v>
      </c>
      <c r="B11" s="461">
        <f>'PRESUPUESTO P.I.C.2-Agrupación'!D28</f>
        <v>0</v>
      </c>
      <c r="C11" s="461">
        <f>'PRESUPUESTO P.I.C.2-Agrupación'!E28</f>
        <v>0</v>
      </c>
      <c r="D11" s="461">
        <f>'PRESUPUESTO P.I.C.2-Agrupación'!F28</f>
        <v>0</v>
      </c>
      <c r="E11" s="461">
        <f>'PRESUPUESTO P.I.C.2-Agrupación'!I28</f>
        <v>0</v>
      </c>
      <c r="F11" s="461">
        <f>'PRESUPUESTO P.I.C.2-Agrupación'!L28</f>
        <v>0</v>
      </c>
      <c r="G11" s="461">
        <f>'PRESUPUESTO P.I.C.2-Agrupación'!O28</f>
        <v>0</v>
      </c>
      <c r="H11" s="461">
        <f>'PRESUPUESTO P.I.C.2-Agrupación'!R28</f>
        <v>0</v>
      </c>
      <c r="I11" s="461">
        <f>'PRESUPUESTO P.I.C.2-Agrupación'!U28</f>
        <v>0</v>
      </c>
      <c r="J11" s="391"/>
      <c r="K11" s="391"/>
      <c r="L11" s="391"/>
      <c r="M11" s="391"/>
      <c r="N11" s="391"/>
      <c r="O11" s="391"/>
      <c r="P11" s="391"/>
      <c r="Q11" s="391"/>
      <c r="R11" s="391"/>
      <c r="S11" s="391"/>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c r="CW11" s="387"/>
      <c r="CX11" s="387"/>
      <c r="CY11" s="387"/>
      <c r="CZ11" s="387"/>
      <c r="DA11" s="387"/>
      <c r="DB11" s="387"/>
      <c r="DC11" s="387"/>
      <c r="DD11" s="387"/>
      <c r="DE11" s="387"/>
      <c r="DF11" s="387"/>
      <c r="DG11" s="387"/>
      <c r="DH11" s="387"/>
      <c r="DI11" s="387"/>
      <c r="DJ11" s="387"/>
      <c r="DK11" s="387"/>
      <c r="DL11" s="387"/>
      <c r="DM11" s="387"/>
      <c r="DN11" s="387"/>
      <c r="DO11" s="387"/>
      <c r="DP11" s="387"/>
      <c r="DQ11" s="387"/>
      <c r="DR11" s="387"/>
      <c r="DS11" s="387"/>
      <c r="DT11" s="387"/>
      <c r="DU11" s="387"/>
      <c r="DV11" s="387"/>
      <c r="DW11" s="387"/>
      <c r="DX11" s="387"/>
      <c r="DY11" s="387"/>
      <c r="DZ11" s="387"/>
      <c r="EA11" s="387"/>
      <c r="EB11" s="387"/>
      <c r="EC11" s="387"/>
      <c r="ED11" s="387"/>
      <c r="EE11" s="387"/>
      <c r="EF11" s="387"/>
      <c r="EG11" s="387"/>
      <c r="EH11" s="387"/>
      <c r="EI11" s="387"/>
      <c r="EJ11" s="387"/>
      <c r="EK11" s="387"/>
      <c r="EL11" s="387"/>
      <c r="EM11" s="387"/>
      <c r="EN11" s="387"/>
      <c r="EO11" s="387"/>
      <c r="EP11" s="387"/>
      <c r="EQ11" s="387"/>
      <c r="ER11" s="387"/>
      <c r="ES11" s="387"/>
      <c r="ET11" s="387"/>
      <c r="EU11" s="387"/>
      <c r="EV11" s="387"/>
      <c r="EW11" s="387"/>
      <c r="EX11" s="387"/>
      <c r="EY11" s="387"/>
      <c r="EZ11" s="387"/>
      <c r="FA11" s="387"/>
      <c r="FB11" s="387"/>
      <c r="FC11" s="387"/>
      <c r="FD11" s="387"/>
      <c r="FE11" s="387"/>
      <c r="FF11" s="387"/>
      <c r="FG11" s="387"/>
      <c r="FH11" s="387"/>
      <c r="FI11" s="387"/>
      <c r="FJ11" s="387"/>
      <c r="FK11" s="387"/>
      <c r="FL11" s="387"/>
      <c r="FM11" s="387"/>
      <c r="FN11" s="387"/>
      <c r="FO11" s="387"/>
      <c r="FP11" s="387"/>
      <c r="FQ11" s="387"/>
      <c r="FR11" s="387"/>
      <c r="FS11" s="387"/>
      <c r="FT11" s="387"/>
      <c r="FU11" s="387"/>
      <c r="FV11" s="387"/>
      <c r="FW11" s="387"/>
      <c r="FX11" s="387"/>
      <c r="FY11" s="387"/>
      <c r="FZ11" s="387"/>
      <c r="GA11" s="387"/>
      <c r="GB11" s="387"/>
      <c r="GC11" s="387"/>
      <c r="GD11" s="387"/>
      <c r="GE11" s="387"/>
      <c r="GF11" s="387"/>
      <c r="GG11" s="387"/>
      <c r="GH11" s="387"/>
      <c r="GI11" s="387"/>
      <c r="GJ11" s="387"/>
      <c r="GK11" s="387"/>
      <c r="GL11" s="387"/>
      <c r="GM11" s="387"/>
      <c r="GN11" s="387"/>
      <c r="GO11" s="387"/>
      <c r="GP11" s="387"/>
      <c r="GQ11" s="387"/>
      <c r="GR11" s="387"/>
      <c r="GS11" s="387"/>
      <c r="GT11" s="387"/>
      <c r="GU11" s="387"/>
      <c r="GV11" s="387"/>
      <c r="GW11" s="387"/>
      <c r="GX11" s="387"/>
      <c r="GY11" s="387"/>
      <c r="GZ11" s="387"/>
      <c r="HA11" s="387"/>
      <c r="HB11" s="387"/>
      <c r="HC11" s="387"/>
      <c r="HD11" s="387"/>
      <c r="HE11" s="387"/>
      <c r="HF11" s="387"/>
      <c r="HG11" s="387"/>
      <c r="HH11" s="387"/>
      <c r="HI11" s="387"/>
      <c r="HJ11" s="387"/>
      <c r="HK11" s="387"/>
      <c r="HL11" s="387"/>
      <c r="HM11" s="387"/>
      <c r="HN11" s="387"/>
      <c r="HO11" s="387"/>
      <c r="HP11" s="387"/>
      <c r="HQ11" s="387"/>
      <c r="HR11" s="387"/>
      <c r="HS11" s="387"/>
      <c r="HT11" s="387"/>
      <c r="HU11" s="387"/>
      <c r="HV11" s="387"/>
      <c r="HW11" s="387"/>
      <c r="HX11" s="387"/>
      <c r="HY11" s="387"/>
      <c r="HZ11" s="387"/>
      <c r="IA11" s="387"/>
      <c r="IB11" s="387"/>
      <c r="IC11" s="387"/>
      <c r="ID11" s="387"/>
      <c r="IE11" s="387"/>
      <c r="IF11" s="387"/>
      <c r="IG11" s="387"/>
      <c r="IH11" s="387"/>
      <c r="II11" s="387"/>
      <c r="IJ11" s="387"/>
      <c r="IK11" s="387"/>
      <c r="IL11" s="387"/>
      <c r="IM11" s="387"/>
      <c r="IN11" s="387"/>
      <c r="IO11" s="387"/>
      <c r="IP11" s="387"/>
      <c r="IQ11" s="387"/>
      <c r="IR11" s="387"/>
      <c r="IS11" s="387"/>
      <c r="IT11" s="387"/>
      <c r="IU11" s="387"/>
      <c r="IV11" s="387"/>
      <c r="IW11" s="387"/>
      <c r="IX11" s="387"/>
      <c r="IY11" s="387"/>
      <c r="IZ11" s="387"/>
      <c r="JA11" s="387"/>
      <c r="JB11" s="387"/>
      <c r="JC11" s="387"/>
      <c r="JD11" s="387"/>
      <c r="JE11" s="387"/>
      <c r="JF11" s="387"/>
      <c r="JG11" s="387"/>
      <c r="JH11" s="387"/>
      <c r="JI11" s="387"/>
      <c r="JJ11" s="387"/>
      <c r="JK11" s="387"/>
      <c r="JL11" s="387"/>
      <c r="JM11" s="387"/>
      <c r="JN11" s="387"/>
      <c r="JO11" s="387"/>
      <c r="JP11" s="387"/>
      <c r="JQ11" s="387"/>
      <c r="JR11" s="387"/>
      <c r="JS11" s="387"/>
      <c r="JT11" s="387"/>
      <c r="JU11" s="387"/>
      <c r="JV11" s="387"/>
      <c r="JW11" s="387"/>
      <c r="JX11" s="387"/>
      <c r="JY11" s="387"/>
      <c r="JZ11" s="387"/>
      <c r="KA11" s="387"/>
      <c r="KB11" s="387"/>
      <c r="KC11" s="387"/>
      <c r="KD11" s="387"/>
      <c r="KE11" s="387"/>
      <c r="KF11" s="387"/>
      <c r="KG11" s="387"/>
      <c r="KH11" s="387"/>
      <c r="KI11" s="387"/>
      <c r="KJ11" s="387"/>
      <c r="KK11" s="387"/>
      <c r="KL11" s="387"/>
      <c r="KM11" s="387"/>
      <c r="KN11" s="387"/>
      <c r="KO11" s="387"/>
      <c r="KP11" s="387"/>
      <c r="KQ11" s="387"/>
      <c r="KR11" s="387"/>
      <c r="KS11" s="387"/>
      <c r="KT11" s="387"/>
      <c r="KU11" s="387"/>
      <c r="KV11" s="387"/>
      <c r="KW11" s="387"/>
      <c r="KX11" s="387"/>
      <c r="KY11" s="387"/>
      <c r="KZ11" s="387"/>
      <c r="LA11" s="387"/>
      <c r="LB11" s="387"/>
      <c r="LC11" s="387"/>
      <c r="LD11" s="387"/>
      <c r="LE11" s="387"/>
      <c r="LF11" s="387"/>
      <c r="LG11" s="387"/>
      <c r="LH11" s="387"/>
      <c r="LI11" s="387"/>
      <c r="LJ11" s="387"/>
      <c r="LK11" s="387"/>
      <c r="LL11" s="387"/>
      <c r="LM11" s="387"/>
      <c r="LN11" s="387"/>
      <c r="LO11" s="387"/>
      <c r="LP11" s="387"/>
      <c r="LQ11" s="387"/>
      <c r="LR11" s="387"/>
      <c r="LS11" s="387"/>
      <c r="LT11" s="387"/>
      <c r="LU11" s="387"/>
      <c r="LV11" s="387"/>
      <c r="LW11" s="387"/>
      <c r="LX11" s="387"/>
      <c r="LY11" s="387"/>
      <c r="LZ11" s="387"/>
      <c r="MA11" s="387"/>
      <c r="MB11" s="387"/>
      <c r="MC11" s="387"/>
      <c r="MD11" s="387"/>
      <c r="ME11" s="387"/>
      <c r="MF11" s="387"/>
      <c r="MG11" s="387"/>
      <c r="MH11" s="387"/>
      <c r="MI11" s="387"/>
      <c r="MJ11" s="387"/>
      <c r="MK11" s="387"/>
      <c r="ML11" s="387"/>
      <c r="MM11" s="387"/>
      <c r="MN11" s="387"/>
      <c r="MO11" s="387"/>
      <c r="MP11" s="387"/>
      <c r="MQ11" s="387"/>
      <c r="MR11" s="387"/>
      <c r="MS11" s="387"/>
      <c r="MT11" s="387"/>
      <c r="MU11" s="387"/>
      <c r="MV11" s="387"/>
      <c r="MW11" s="387"/>
      <c r="MX11" s="387"/>
      <c r="MY11" s="387"/>
      <c r="MZ11" s="387"/>
      <c r="NA11" s="387"/>
      <c r="NB11" s="387"/>
      <c r="NC11" s="387"/>
      <c r="ND11" s="387"/>
      <c r="NE11" s="387"/>
      <c r="NF11" s="387"/>
      <c r="NG11" s="387"/>
      <c r="NH11" s="387"/>
      <c r="NI11" s="387"/>
      <c r="NJ11" s="387"/>
      <c r="NK11" s="387"/>
      <c r="NL11" s="387"/>
      <c r="NM11" s="387"/>
      <c r="NN11" s="387"/>
      <c r="NO11" s="387"/>
      <c r="NP11" s="387"/>
      <c r="NQ11" s="387"/>
      <c r="NR11" s="387"/>
      <c r="NS11" s="387"/>
      <c r="NT11" s="387"/>
      <c r="NU11" s="387"/>
      <c r="NV11" s="387"/>
      <c r="NW11" s="387"/>
      <c r="NX11" s="387"/>
      <c r="NY11" s="387"/>
      <c r="NZ11" s="387"/>
      <c r="OA11" s="387"/>
      <c r="OB11" s="387"/>
      <c r="OC11" s="387"/>
      <c r="OD11" s="387"/>
      <c r="OE11" s="387"/>
      <c r="OF11" s="387"/>
      <c r="OG11" s="387"/>
      <c r="OH11" s="387"/>
      <c r="OI11" s="387"/>
      <c r="OJ11" s="387"/>
      <c r="OK11" s="387"/>
      <c r="OL11" s="387"/>
      <c r="OM11" s="387"/>
      <c r="ON11" s="387"/>
      <c r="OO11" s="387"/>
      <c r="OP11" s="387"/>
      <c r="OQ11" s="387"/>
      <c r="OR11" s="387"/>
      <c r="OS11" s="387"/>
      <c r="OT11" s="387"/>
      <c r="OU11" s="387"/>
      <c r="OV11" s="387"/>
      <c r="OW11" s="387"/>
      <c r="OX11" s="387"/>
      <c r="OY11" s="387"/>
      <c r="OZ11" s="387"/>
      <c r="PA11" s="387"/>
      <c r="PB11" s="387"/>
      <c r="PC11" s="387"/>
      <c r="PD11" s="387"/>
      <c r="PE11" s="387"/>
      <c r="PF11" s="387"/>
      <c r="PG11" s="387"/>
      <c r="PH11" s="387"/>
      <c r="PI11" s="387"/>
      <c r="PJ11" s="387"/>
      <c r="PK11" s="387"/>
      <c r="PL11" s="387"/>
      <c r="PM11" s="387"/>
      <c r="PN11" s="387"/>
      <c r="PO11" s="387"/>
      <c r="PP11" s="387"/>
      <c r="PQ11" s="387"/>
      <c r="PR11" s="387"/>
      <c r="PS11" s="387"/>
      <c r="PT11" s="387"/>
      <c r="PU11" s="387"/>
      <c r="PV11" s="387"/>
      <c r="PW11" s="387"/>
      <c r="PX11" s="387"/>
      <c r="PY11" s="387"/>
      <c r="PZ11" s="387"/>
      <c r="QA11" s="387"/>
      <c r="QB11" s="387"/>
      <c r="QC11" s="387"/>
      <c r="QD11" s="387"/>
      <c r="QE11" s="387"/>
      <c r="QF11" s="387"/>
      <c r="QG11" s="387"/>
      <c r="QH11" s="387"/>
      <c r="QI11" s="387"/>
      <c r="QJ11" s="387"/>
      <c r="QK11" s="387"/>
      <c r="QL11" s="387"/>
      <c r="QM11" s="387"/>
      <c r="QN11" s="387"/>
      <c r="QO11" s="387"/>
      <c r="QP11" s="387"/>
      <c r="QQ11" s="387"/>
      <c r="QR11" s="387"/>
      <c r="QS11" s="387"/>
      <c r="QT11" s="387"/>
      <c r="QU11" s="387"/>
      <c r="QV11" s="387"/>
      <c r="QW11" s="387"/>
      <c r="QX11" s="387"/>
      <c r="QY11" s="387"/>
      <c r="QZ11" s="387"/>
      <c r="RA11" s="387"/>
      <c r="RB11" s="387"/>
      <c r="RC11" s="387"/>
      <c r="RD11" s="387"/>
      <c r="RE11" s="387"/>
      <c r="RF11" s="387"/>
      <c r="RG11" s="387"/>
      <c r="RH11" s="387"/>
      <c r="RI11" s="387"/>
      <c r="RJ11" s="387"/>
      <c r="RK11" s="387"/>
      <c r="RL11" s="387"/>
      <c r="RM11" s="387"/>
      <c r="RN11" s="387"/>
      <c r="RO11" s="387"/>
      <c r="RP11" s="387"/>
      <c r="RQ11" s="387"/>
      <c r="RR11" s="387"/>
      <c r="RS11" s="387"/>
      <c r="RT11" s="387"/>
      <c r="RU11" s="387"/>
      <c r="RV11" s="387"/>
      <c r="RW11" s="387"/>
      <c r="RX11" s="387"/>
      <c r="RY11" s="387"/>
      <c r="RZ11" s="387"/>
      <c r="SA11" s="387"/>
      <c r="SB11" s="387"/>
      <c r="SC11" s="387"/>
      <c r="SD11" s="387"/>
      <c r="SE11" s="387"/>
      <c r="SF11" s="387"/>
      <c r="SG11" s="387"/>
      <c r="SH11" s="387"/>
      <c r="SI11" s="387"/>
      <c r="SJ11" s="387"/>
      <c r="SK11" s="387"/>
      <c r="SL11" s="387"/>
      <c r="SM11" s="387"/>
      <c r="SN11" s="387"/>
      <c r="SO11" s="387"/>
      <c r="SP11" s="387"/>
      <c r="SQ11" s="387"/>
      <c r="SR11" s="387"/>
      <c r="SS11" s="387"/>
      <c r="ST11" s="387"/>
      <c r="SU11" s="387"/>
      <c r="SV11" s="387"/>
      <c r="SW11" s="387"/>
      <c r="SX11" s="387"/>
      <c r="SY11" s="387"/>
      <c r="SZ11" s="387"/>
      <c r="TA11" s="387"/>
      <c r="TB11" s="387"/>
      <c r="TC11" s="387"/>
      <c r="TD11" s="387"/>
      <c r="TE11" s="387"/>
      <c r="TF11" s="387"/>
      <c r="TG11" s="387"/>
      <c r="TH11" s="387"/>
      <c r="TI11" s="387"/>
      <c r="TJ11" s="387"/>
      <c r="TK11" s="387"/>
      <c r="TL11" s="387"/>
      <c r="TM11" s="387"/>
      <c r="TN11" s="387"/>
      <c r="TO11" s="387"/>
      <c r="TP11" s="387"/>
      <c r="TQ11" s="387"/>
      <c r="TR11" s="387"/>
      <c r="TS11" s="387"/>
      <c r="TT11" s="387"/>
      <c r="TU11" s="387"/>
      <c r="TV11" s="387"/>
      <c r="TW11" s="387"/>
      <c r="TX11" s="387"/>
      <c r="TY11" s="387"/>
      <c r="TZ11" s="387"/>
      <c r="UA11" s="387"/>
      <c r="UB11" s="387"/>
      <c r="UC11" s="387"/>
      <c r="UD11" s="387"/>
      <c r="UE11" s="387"/>
      <c r="UF11" s="387"/>
      <c r="UG11" s="387"/>
      <c r="UH11" s="387"/>
      <c r="UI11" s="387"/>
      <c r="UJ11" s="387"/>
      <c r="UK11" s="387"/>
      <c r="UL11" s="387"/>
      <c r="UM11" s="387"/>
      <c r="UN11" s="387"/>
      <c r="UO11" s="387"/>
      <c r="UP11" s="387"/>
      <c r="UQ11" s="387"/>
      <c r="UR11" s="387"/>
      <c r="US11" s="387"/>
      <c r="UT11" s="387"/>
      <c r="UU11" s="387"/>
      <c r="UV11" s="387"/>
      <c r="UW11" s="387"/>
      <c r="UX11" s="387"/>
      <c r="UY11" s="387"/>
      <c r="UZ11" s="387"/>
      <c r="VA11" s="387"/>
      <c r="VB11" s="387"/>
      <c r="VC11" s="387"/>
      <c r="VD11" s="387"/>
      <c r="VE11" s="387"/>
      <c r="VF11" s="387"/>
      <c r="VG11" s="387"/>
      <c r="VH11" s="387"/>
      <c r="VI11" s="387"/>
      <c r="VJ11" s="387"/>
      <c r="VK11" s="387"/>
      <c r="VL11" s="387"/>
      <c r="VM11" s="387"/>
      <c r="VN11" s="387"/>
      <c r="VO11" s="387"/>
      <c r="VP11" s="387"/>
      <c r="VQ11" s="387"/>
      <c r="VR11" s="387"/>
      <c r="VS11" s="387"/>
      <c r="VT11" s="387"/>
      <c r="VU11" s="387"/>
      <c r="VV11" s="387"/>
      <c r="VW11" s="387"/>
      <c r="VX11" s="387"/>
      <c r="VY11" s="387"/>
      <c r="VZ11" s="387"/>
      <c r="WA11" s="387"/>
      <c r="WB11" s="387"/>
      <c r="WC11" s="387"/>
      <c r="WD11" s="387"/>
      <c r="WE11" s="387"/>
      <c r="WF11" s="387"/>
      <c r="WG11" s="387"/>
      <c r="WH11" s="387"/>
      <c r="WI11" s="387"/>
      <c r="WJ11" s="387"/>
      <c r="WK11" s="387"/>
      <c r="WL11" s="387"/>
      <c r="WM11" s="387"/>
      <c r="WN11" s="387"/>
      <c r="WO11" s="387"/>
      <c r="WP11" s="387"/>
      <c r="WQ11" s="387"/>
      <c r="WR11" s="387"/>
      <c r="WS11" s="387"/>
      <c r="WT11" s="387"/>
      <c r="WU11" s="387"/>
      <c r="WV11" s="387"/>
      <c r="WW11" s="387"/>
      <c r="WX11" s="387"/>
      <c r="WY11" s="387"/>
      <c r="WZ11" s="387"/>
      <c r="XA11" s="387"/>
      <c r="XB11" s="387"/>
      <c r="XC11" s="387"/>
      <c r="XD11" s="387"/>
      <c r="XE11" s="387"/>
      <c r="XF11" s="387"/>
      <c r="XG11" s="387"/>
      <c r="XH11" s="387"/>
      <c r="XI11" s="387"/>
      <c r="XJ11" s="387"/>
      <c r="XK11" s="387"/>
      <c r="XL11" s="387"/>
      <c r="XM11" s="387"/>
      <c r="XN11" s="387"/>
      <c r="XO11" s="387"/>
      <c r="XP11" s="387"/>
      <c r="XQ11" s="387"/>
      <c r="XR11" s="387"/>
      <c r="XS11" s="387"/>
      <c r="XT11" s="387"/>
      <c r="XU11" s="387"/>
      <c r="XV11" s="387"/>
      <c r="XW11" s="387"/>
      <c r="XX11" s="387"/>
      <c r="XY11" s="387"/>
      <c r="XZ11" s="387"/>
      <c r="YA11" s="387"/>
      <c r="YB11" s="387"/>
      <c r="YC11" s="387"/>
      <c r="YD11" s="387"/>
      <c r="YE11" s="387"/>
      <c r="YF11" s="387"/>
      <c r="YG11" s="387"/>
      <c r="YH11" s="387"/>
      <c r="YI11" s="387"/>
      <c r="YJ11" s="387"/>
      <c r="YK11" s="387"/>
      <c r="YL11" s="387"/>
      <c r="YM11" s="387"/>
      <c r="YN11" s="387"/>
      <c r="YO11" s="387"/>
      <c r="YP11" s="387"/>
      <c r="YQ11" s="387"/>
      <c r="YR11" s="387"/>
      <c r="YS11" s="387"/>
      <c r="YT11" s="387"/>
      <c r="YU11" s="387"/>
      <c r="YV11" s="387"/>
      <c r="YW11" s="387"/>
      <c r="YX11" s="387"/>
      <c r="YY11" s="387"/>
      <c r="YZ11" s="387"/>
      <c r="ZA11" s="387"/>
      <c r="ZB11" s="387"/>
      <c r="ZC11" s="387"/>
      <c r="ZD11" s="387"/>
      <c r="ZE11" s="387"/>
      <c r="ZF11" s="387"/>
      <c r="ZG11" s="387"/>
      <c r="ZH11" s="387"/>
      <c r="ZI11" s="387"/>
      <c r="ZJ11" s="387"/>
      <c r="ZK11" s="387"/>
      <c r="ZL11" s="387"/>
      <c r="ZM11" s="387"/>
      <c r="ZN11" s="387"/>
      <c r="ZO11" s="387"/>
      <c r="ZP11" s="387"/>
      <c r="ZQ11" s="387"/>
      <c r="ZR11" s="387"/>
      <c r="ZS11" s="387"/>
      <c r="ZT11" s="387"/>
      <c r="ZU11" s="387"/>
      <c r="ZV11" s="387"/>
      <c r="ZW11" s="387"/>
      <c r="ZX11" s="387"/>
      <c r="ZY11" s="387"/>
      <c r="ZZ11" s="387"/>
      <c r="AAA11" s="387"/>
      <c r="AAB11" s="387"/>
      <c r="AAC11" s="387"/>
      <c r="AAD11" s="387"/>
      <c r="AAE11" s="387"/>
      <c r="AAF11" s="387"/>
      <c r="AAG11" s="387"/>
      <c r="AAH11" s="387"/>
      <c r="AAI11" s="387"/>
      <c r="AAJ11" s="387"/>
      <c r="AAK11" s="387"/>
      <c r="AAL11" s="387"/>
      <c r="AAM11" s="387"/>
      <c r="AAN11" s="387"/>
      <c r="AAO11" s="387"/>
      <c r="AAP11" s="387"/>
      <c r="AAQ11" s="387"/>
      <c r="AAR11" s="387"/>
      <c r="AAS11" s="387"/>
      <c r="AAT11" s="387"/>
      <c r="AAU11" s="387"/>
      <c r="AAV11" s="387"/>
      <c r="AAW11" s="387"/>
      <c r="AAX11" s="387"/>
      <c r="AAY11" s="387"/>
      <c r="AAZ11" s="387"/>
      <c r="ABA11" s="387"/>
      <c r="ABB11" s="387"/>
      <c r="ABC11" s="387"/>
      <c r="ABD11" s="387"/>
      <c r="ABE11" s="387"/>
      <c r="ABF11" s="387"/>
      <c r="ABG11" s="387"/>
      <c r="ABH11" s="387"/>
      <c r="ABI11" s="387"/>
      <c r="ABJ11" s="387"/>
      <c r="ABK11" s="387"/>
      <c r="ABL11" s="387"/>
      <c r="ABM11" s="387"/>
      <c r="ABN11" s="387"/>
      <c r="ABO11" s="387"/>
      <c r="ABP11" s="387"/>
      <c r="ABQ11" s="387"/>
      <c r="ABR11" s="387"/>
      <c r="ABS11" s="387"/>
      <c r="ABT11" s="387"/>
      <c r="ABU11" s="387"/>
      <c r="ABV11" s="387"/>
      <c r="ABW11" s="387"/>
      <c r="ABX11" s="387"/>
      <c r="ABY11" s="387"/>
      <c r="ABZ11" s="387"/>
      <c r="ACA11" s="387"/>
      <c r="ACB11" s="387"/>
      <c r="ACC11" s="387"/>
      <c r="ACD11" s="387"/>
      <c r="ACE11" s="387"/>
      <c r="ACF11" s="387"/>
      <c r="ACG11" s="387"/>
      <c r="ACH11" s="387"/>
      <c r="ACI11" s="387"/>
      <c r="ACJ11" s="387"/>
      <c r="ACK11" s="387"/>
      <c r="ACL11" s="387"/>
      <c r="ACM11" s="387"/>
      <c r="ACN11" s="387"/>
      <c r="ACO11" s="387"/>
      <c r="ACP11" s="387"/>
      <c r="ACQ11" s="387"/>
      <c r="ACR11" s="387"/>
      <c r="ACS11" s="387"/>
      <c r="ACT11" s="387"/>
      <c r="ACU11" s="387"/>
      <c r="ACV11" s="387"/>
      <c r="ACW11" s="387"/>
      <c r="ACX11" s="387"/>
      <c r="ACY11" s="387"/>
      <c r="ACZ11" s="387"/>
      <c r="ADA11" s="387"/>
      <c r="ADB11" s="387"/>
      <c r="ADC11" s="387"/>
      <c r="ADD11" s="387"/>
      <c r="ADE11" s="387"/>
      <c r="ADF11" s="387"/>
      <c r="ADG11" s="387"/>
      <c r="ADH11" s="387"/>
      <c r="ADI11" s="387"/>
      <c r="ADJ11" s="387"/>
      <c r="ADK11" s="387"/>
      <c r="ADL11" s="387"/>
      <c r="ADM11" s="387"/>
      <c r="ADN11" s="387"/>
      <c r="ADO11" s="387"/>
      <c r="ADP11" s="387"/>
      <c r="ADQ11" s="387"/>
      <c r="ADR11" s="387"/>
      <c r="ADS11" s="387"/>
      <c r="ADT11" s="387"/>
      <c r="ADU11" s="387"/>
      <c r="ADV11" s="387"/>
      <c r="ADW11" s="387"/>
      <c r="ADX11" s="387"/>
      <c r="ADY11" s="387"/>
      <c r="ADZ11" s="387"/>
      <c r="AEA11" s="387"/>
      <c r="AEB11" s="387"/>
      <c r="AEC11" s="387"/>
      <c r="AED11" s="387"/>
      <c r="AEE11" s="387"/>
      <c r="AEF11" s="387"/>
      <c r="AEG11" s="387"/>
      <c r="AEH11" s="387"/>
      <c r="AEI11" s="387"/>
      <c r="AEJ11" s="387"/>
      <c r="AEK11" s="387"/>
      <c r="AEL11" s="387"/>
      <c r="AEM11" s="387"/>
      <c r="AEN11" s="387"/>
      <c r="AEO11" s="387"/>
      <c r="AEP11" s="387"/>
      <c r="AEQ11" s="387"/>
      <c r="AER11" s="387"/>
      <c r="AES11" s="387"/>
      <c r="AET11" s="387"/>
      <c r="AEU11" s="387"/>
      <c r="AEV11" s="387"/>
      <c r="AEW11" s="387"/>
      <c r="AEX11" s="387"/>
      <c r="AEY11" s="387"/>
      <c r="AEZ11" s="387"/>
      <c r="AFA11" s="387"/>
      <c r="AFB11" s="387"/>
      <c r="AFC11" s="387"/>
      <c r="AFD11" s="387"/>
      <c r="AFE11" s="387"/>
      <c r="AFF11" s="387"/>
      <c r="AFG11" s="387"/>
      <c r="AFH11" s="387"/>
      <c r="AFI11" s="387"/>
      <c r="AFJ11" s="387"/>
      <c r="AFK11" s="387"/>
      <c r="AFL11" s="387"/>
      <c r="AFM11" s="387"/>
      <c r="AFN11" s="387"/>
      <c r="AFO11" s="387"/>
      <c r="AFP11" s="387"/>
      <c r="AFQ11" s="387"/>
      <c r="AFR11" s="387"/>
      <c r="AFS11" s="387"/>
      <c r="AFT11" s="387"/>
      <c r="AFU11" s="387"/>
      <c r="AFV11" s="387"/>
      <c r="AFW11" s="387"/>
      <c r="AFX11" s="387"/>
      <c r="AFY11" s="387"/>
      <c r="AFZ11" s="387"/>
      <c r="AGA11" s="387"/>
      <c r="AGB11" s="387"/>
      <c r="AGC11" s="387"/>
      <c r="AGD11" s="387"/>
      <c r="AGE11" s="387"/>
      <c r="AGF11" s="387"/>
      <c r="AGG11" s="387"/>
      <c r="AGH11" s="387"/>
      <c r="AGI11" s="387"/>
      <c r="AGJ11" s="387"/>
      <c r="AGK11" s="387"/>
      <c r="AGL11" s="387"/>
      <c r="AGM11" s="387"/>
      <c r="AGN11" s="387"/>
      <c r="AGO11" s="387"/>
      <c r="AGP11" s="387"/>
      <c r="AGQ11" s="387"/>
      <c r="AGR11" s="387"/>
      <c r="AGS11" s="387"/>
      <c r="AGT11" s="387"/>
      <c r="AGU11" s="387"/>
      <c r="AGV11" s="387"/>
      <c r="AGW11" s="387"/>
      <c r="AGX11" s="387"/>
      <c r="AGY11" s="387"/>
      <c r="AGZ11" s="387"/>
      <c r="AHA11" s="387"/>
      <c r="AHB11" s="387"/>
      <c r="AHC11" s="387"/>
      <c r="AHD11" s="387"/>
      <c r="AHE11" s="387"/>
      <c r="AHF11" s="387"/>
      <c r="AHG11" s="387"/>
      <c r="AHH11" s="387"/>
      <c r="AHI11" s="387"/>
      <c r="AHJ11" s="387"/>
      <c r="AHK11" s="387"/>
      <c r="AHL11" s="387"/>
      <c r="AHM11" s="387"/>
      <c r="AHN11" s="387"/>
      <c r="AHO11" s="387"/>
      <c r="AHP11" s="387"/>
      <c r="AHQ11" s="387"/>
      <c r="AHR11" s="387"/>
      <c r="AHS11" s="387"/>
      <c r="AHT11" s="387"/>
      <c r="AHU11" s="387"/>
      <c r="AHV11" s="387"/>
      <c r="AHW11" s="387"/>
      <c r="AHX11" s="387"/>
      <c r="AHY11" s="387"/>
      <c r="AHZ11" s="387"/>
      <c r="AIA11" s="387"/>
      <c r="AIB11" s="387"/>
    </row>
    <row r="12" spans="1:912" s="396" customFormat="1" ht="36.75" customHeight="1" x14ac:dyDescent="0.2">
      <c r="A12" s="462" t="s">
        <v>389</v>
      </c>
      <c r="B12" s="463">
        <f>'PRESUPUESTO P.I.C.2-Agrupación'!D29</f>
        <v>0</v>
      </c>
      <c r="C12" s="463">
        <f>'PRESUPUESTO P.I.C.2-Agrupación'!E29</f>
        <v>0</v>
      </c>
      <c r="D12" s="463">
        <f>'PRESUPUESTO P.I.C.2-Agrupación'!F29</f>
        <v>0</v>
      </c>
      <c r="E12" s="463">
        <f>'PRESUPUESTO P.I.C.2-Agrupación'!I29</f>
        <v>0</v>
      </c>
      <c r="F12" s="463">
        <f>'PRESUPUESTO P.I.C.2-Agrupación'!L29</f>
        <v>0</v>
      </c>
      <c r="G12" s="463">
        <f>'PRESUPUESTO P.I.C.2-Agrupación'!O29</f>
        <v>0</v>
      </c>
      <c r="H12" s="463">
        <f>'PRESUPUESTO P.I.C.2-Agrupación'!R29</f>
        <v>0</v>
      </c>
      <c r="I12" s="463">
        <f>'PRESUPUESTO P.I.C.2-Agrupación'!U29</f>
        <v>0</v>
      </c>
      <c r="J12" s="391"/>
      <c r="K12" s="391"/>
      <c r="L12" s="391"/>
      <c r="M12" s="391"/>
      <c r="N12" s="391"/>
      <c r="O12" s="391"/>
      <c r="P12" s="391"/>
      <c r="Q12" s="391"/>
      <c r="R12" s="391"/>
      <c r="S12" s="391"/>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c r="CW12" s="387"/>
      <c r="CX12" s="387"/>
      <c r="CY12" s="387"/>
      <c r="CZ12" s="387"/>
      <c r="DA12" s="387"/>
      <c r="DB12" s="387"/>
      <c r="DC12" s="387"/>
      <c r="DD12" s="387"/>
      <c r="DE12" s="387"/>
      <c r="DF12" s="387"/>
      <c r="DG12" s="387"/>
      <c r="DH12" s="387"/>
      <c r="DI12" s="387"/>
      <c r="DJ12" s="387"/>
      <c r="DK12" s="387"/>
      <c r="DL12" s="387"/>
      <c r="DM12" s="387"/>
      <c r="DN12" s="387"/>
      <c r="DO12" s="387"/>
      <c r="DP12" s="387"/>
      <c r="DQ12" s="387"/>
      <c r="DR12" s="387"/>
      <c r="DS12" s="387"/>
      <c r="DT12" s="387"/>
      <c r="DU12" s="387"/>
      <c r="DV12" s="387"/>
      <c r="DW12" s="387"/>
      <c r="DX12" s="387"/>
      <c r="DY12" s="387"/>
      <c r="DZ12" s="387"/>
      <c r="EA12" s="387"/>
      <c r="EB12" s="387"/>
      <c r="EC12" s="387"/>
      <c r="ED12" s="387"/>
      <c r="EE12" s="387"/>
      <c r="EF12" s="387"/>
      <c r="EG12" s="387"/>
      <c r="EH12" s="387"/>
      <c r="EI12" s="387"/>
      <c r="EJ12" s="387"/>
      <c r="EK12" s="387"/>
      <c r="EL12" s="387"/>
      <c r="EM12" s="387"/>
      <c r="EN12" s="387"/>
      <c r="EO12" s="387"/>
      <c r="EP12" s="387"/>
      <c r="EQ12" s="387"/>
      <c r="ER12" s="387"/>
      <c r="ES12" s="387"/>
      <c r="ET12" s="387"/>
      <c r="EU12" s="387"/>
      <c r="EV12" s="387"/>
      <c r="EW12" s="387"/>
      <c r="EX12" s="387"/>
      <c r="EY12" s="387"/>
      <c r="EZ12" s="387"/>
      <c r="FA12" s="387"/>
      <c r="FB12" s="387"/>
      <c r="FC12" s="387"/>
      <c r="FD12" s="387"/>
      <c r="FE12" s="387"/>
      <c r="FF12" s="387"/>
      <c r="FG12" s="387"/>
      <c r="FH12" s="387"/>
      <c r="FI12" s="387"/>
      <c r="FJ12" s="387"/>
      <c r="FK12" s="387"/>
      <c r="FL12" s="387"/>
      <c r="FM12" s="387"/>
      <c r="FN12" s="387"/>
      <c r="FO12" s="387"/>
      <c r="FP12" s="387"/>
      <c r="FQ12" s="387"/>
      <c r="FR12" s="387"/>
      <c r="FS12" s="387"/>
      <c r="FT12" s="387"/>
      <c r="FU12" s="387"/>
      <c r="FV12" s="387"/>
      <c r="FW12" s="387"/>
      <c r="FX12" s="387"/>
      <c r="FY12" s="387"/>
      <c r="FZ12" s="387"/>
      <c r="GA12" s="387"/>
      <c r="GB12" s="387"/>
      <c r="GC12" s="387"/>
      <c r="GD12" s="387"/>
      <c r="GE12" s="387"/>
      <c r="GF12" s="387"/>
      <c r="GG12" s="387"/>
      <c r="GH12" s="387"/>
      <c r="GI12" s="387"/>
      <c r="GJ12" s="387"/>
      <c r="GK12" s="387"/>
      <c r="GL12" s="387"/>
      <c r="GM12" s="387"/>
      <c r="GN12" s="387"/>
      <c r="GO12" s="387"/>
      <c r="GP12" s="387"/>
      <c r="GQ12" s="387"/>
      <c r="GR12" s="387"/>
      <c r="GS12" s="387"/>
      <c r="GT12" s="387"/>
      <c r="GU12" s="387"/>
      <c r="GV12" s="387"/>
      <c r="GW12" s="387"/>
      <c r="GX12" s="387"/>
      <c r="GY12" s="387"/>
      <c r="GZ12" s="387"/>
      <c r="HA12" s="387"/>
      <c r="HB12" s="387"/>
      <c r="HC12" s="387"/>
      <c r="HD12" s="387"/>
      <c r="HE12" s="387"/>
      <c r="HF12" s="387"/>
      <c r="HG12" s="387"/>
      <c r="HH12" s="387"/>
      <c r="HI12" s="387"/>
      <c r="HJ12" s="387"/>
      <c r="HK12" s="387"/>
      <c r="HL12" s="387"/>
      <c r="HM12" s="387"/>
      <c r="HN12" s="387"/>
      <c r="HO12" s="387"/>
      <c r="HP12" s="387"/>
      <c r="HQ12" s="387"/>
      <c r="HR12" s="387"/>
      <c r="HS12" s="387"/>
      <c r="HT12" s="387"/>
      <c r="HU12" s="387"/>
      <c r="HV12" s="387"/>
      <c r="HW12" s="387"/>
      <c r="HX12" s="387"/>
      <c r="HY12" s="387"/>
      <c r="HZ12" s="387"/>
      <c r="IA12" s="387"/>
      <c r="IB12" s="387"/>
      <c r="IC12" s="387"/>
      <c r="ID12" s="387"/>
      <c r="IE12" s="387"/>
      <c r="IF12" s="387"/>
      <c r="IG12" s="387"/>
      <c r="IH12" s="387"/>
      <c r="II12" s="387"/>
      <c r="IJ12" s="387"/>
      <c r="IK12" s="387"/>
      <c r="IL12" s="387"/>
      <c r="IM12" s="387"/>
      <c r="IN12" s="387"/>
      <c r="IO12" s="387"/>
      <c r="IP12" s="387"/>
      <c r="IQ12" s="387"/>
      <c r="IR12" s="387"/>
      <c r="IS12" s="387"/>
      <c r="IT12" s="387"/>
      <c r="IU12" s="387"/>
      <c r="IV12" s="387"/>
      <c r="IW12" s="387"/>
      <c r="IX12" s="387"/>
      <c r="IY12" s="387"/>
      <c r="IZ12" s="387"/>
      <c r="JA12" s="387"/>
      <c r="JB12" s="387"/>
      <c r="JC12" s="387"/>
      <c r="JD12" s="387"/>
      <c r="JE12" s="387"/>
      <c r="JF12" s="387"/>
      <c r="JG12" s="387"/>
      <c r="JH12" s="387"/>
      <c r="JI12" s="387"/>
      <c r="JJ12" s="387"/>
      <c r="JK12" s="387"/>
      <c r="JL12" s="387"/>
      <c r="JM12" s="387"/>
      <c r="JN12" s="387"/>
      <c r="JO12" s="387"/>
      <c r="JP12" s="387"/>
      <c r="JQ12" s="387"/>
      <c r="JR12" s="387"/>
      <c r="JS12" s="387"/>
      <c r="JT12" s="387"/>
      <c r="JU12" s="387"/>
      <c r="JV12" s="387"/>
      <c r="JW12" s="387"/>
      <c r="JX12" s="387"/>
      <c r="JY12" s="387"/>
      <c r="JZ12" s="387"/>
      <c r="KA12" s="387"/>
      <c r="KB12" s="387"/>
      <c r="KC12" s="387"/>
      <c r="KD12" s="387"/>
      <c r="KE12" s="387"/>
      <c r="KF12" s="387"/>
      <c r="KG12" s="387"/>
      <c r="KH12" s="387"/>
      <c r="KI12" s="387"/>
      <c r="KJ12" s="387"/>
      <c r="KK12" s="387"/>
      <c r="KL12" s="387"/>
      <c r="KM12" s="387"/>
      <c r="KN12" s="387"/>
      <c r="KO12" s="387"/>
      <c r="KP12" s="387"/>
      <c r="KQ12" s="387"/>
      <c r="KR12" s="387"/>
      <c r="KS12" s="387"/>
      <c r="KT12" s="387"/>
      <c r="KU12" s="387"/>
      <c r="KV12" s="387"/>
      <c r="KW12" s="387"/>
      <c r="KX12" s="387"/>
      <c r="KY12" s="387"/>
      <c r="KZ12" s="387"/>
      <c r="LA12" s="387"/>
      <c r="LB12" s="387"/>
      <c r="LC12" s="387"/>
      <c r="LD12" s="387"/>
      <c r="LE12" s="387"/>
      <c r="LF12" s="387"/>
      <c r="LG12" s="387"/>
      <c r="LH12" s="387"/>
      <c r="LI12" s="387"/>
      <c r="LJ12" s="387"/>
      <c r="LK12" s="387"/>
      <c r="LL12" s="387"/>
      <c r="LM12" s="387"/>
      <c r="LN12" s="387"/>
      <c r="LO12" s="387"/>
      <c r="LP12" s="387"/>
      <c r="LQ12" s="387"/>
      <c r="LR12" s="387"/>
      <c r="LS12" s="387"/>
      <c r="LT12" s="387"/>
      <c r="LU12" s="387"/>
      <c r="LV12" s="387"/>
      <c r="LW12" s="387"/>
      <c r="LX12" s="387"/>
      <c r="LY12" s="387"/>
      <c r="LZ12" s="387"/>
      <c r="MA12" s="387"/>
      <c r="MB12" s="387"/>
      <c r="MC12" s="387"/>
      <c r="MD12" s="387"/>
      <c r="ME12" s="387"/>
      <c r="MF12" s="387"/>
      <c r="MG12" s="387"/>
      <c r="MH12" s="387"/>
      <c r="MI12" s="387"/>
      <c r="MJ12" s="387"/>
      <c r="MK12" s="387"/>
      <c r="ML12" s="387"/>
      <c r="MM12" s="387"/>
      <c r="MN12" s="387"/>
      <c r="MO12" s="387"/>
      <c r="MP12" s="387"/>
      <c r="MQ12" s="387"/>
      <c r="MR12" s="387"/>
      <c r="MS12" s="387"/>
      <c r="MT12" s="387"/>
      <c r="MU12" s="387"/>
      <c r="MV12" s="387"/>
      <c r="MW12" s="387"/>
      <c r="MX12" s="387"/>
      <c r="MY12" s="387"/>
      <c r="MZ12" s="387"/>
      <c r="NA12" s="387"/>
      <c r="NB12" s="387"/>
      <c r="NC12" s="387"/>
      <c r="ND12" s="387"/>
      <c r="NE12" s="387"/>
      <c r="NF12" s="387"/>
      <c r="NG12" s="387"/>
      <c r="NH12" s="387"/>
      <c r="NI12" s="387"/>
      <c r="NJ12" s="387"/>
      <c r="NK12" s="387"/>
      <c r="NL12" s="387"/>
      <c r="NM12" s="387"/>
      <c r="NN12" s="387"/>
      <c r="NO12" s="387"/>
      <c r="NP12" s="387"/>
      <c r="NQ12" s="387"/>
      <c r="NR12" s="387"/>
      <c r="NS12" s="387"/>
      <c r="NT12" s="387"/>
      <c r="NU12" s="387"/>
      <c r="NV12" s="387"/>
      <c r="NW12" s="387"/>
      <c r="NX12" s="387"/>
      <c r="NY12" s="387"/>
      <c r="NZ12" s="387"/>
      <c r="OA12" s="387"/>
      <c r="OB12" s="387"/>
      <c r="OC12" s="387"/>
      <c r="OD12" s="387"/>
      <c r="OE12" s="387"/>
      <c r="OF12" s="387"/>
      <c r="OG12" s="387"/>
      <c r="OH12" s="387"/>
      <c r="OI12" s="387"/>
      <c r="OJ12" s="387"/>
      <c r="OK12" s="387"/>
      <c r="OL12" s="387"/>
      <c r="OM12" s="387"/>
      <c r="ON12" s="387"/>
      <c r="OO12" s="387"/>
      <c r="OP12" s="387"/>
      <c r="OQ12" s="387"/>
      <c r="OR12" s="387"/>
      <c r="OS12" s="387"/>
      <c r="OT12" s="387"/>
      <c r="OU12" s="387"/>
      <c r="OV12" s="387"/>
      <c r="OW12" s="387"/>
      <c r="OX12" s="387"/>
      <c r="OY12" s="387"/>
      <c r="OZ12" s="387"/>
      <c r="PA12" s="387"/>
      <c r="PB12" s="387"/>
      <c r="PC12" s="387"/>
      <c r="PD12" s="387"/>
      <c r="PE12" s="387"/>
      <c r="PF12" s="387"/>
      <c r="PG12" s="387"/>
      <c r="PH12" s="387"/>
      <c r="PI12" s="387"/>
      <c r="PJ12" s="387"/>
      <c r="PK12" s="387"/>
      <c r="PL12" s="387"/>
      <c r="PM12" s="387"/>
      <c r="PN12" s="387"/>
      <c r="PO12" s="387"/>
      <c r="PP12" s="387"/>
      <c r="PQ12" s="387"/>
      <c r="PR12" s="387"/>
      <c r="PS12" s="387"/>
      <c r="PT12" s="387"/>
      <c r="PU12" s="387"/>
      <c r="PV12" s="387"/>
      <c r="PW12" s="387"/>
      <c r="PX12" s="387"/>
      <c r="PY12" s="387"/>
      <c r="PZ12" s="387"/>
      <c r="QA12" s="387"/>
      <c r="QB12" s="387"/>
      <c r="QC12" s="387"/>
      <c r="QD12" s="387"/>
      <c r="QE12" s="387"/>
      <c r="QF12" s="387"/>
      <c r="QG12" s="387"/>
      <c r="QH12" s="387"/>
      <c r="QI12" s="387"/>
      <c r="QJ12" s="387"/>
      <c r="QK12" s="387"/>
      <c r="QL12" s="387"/>
      <c r="QM12" s="387"/>
      <c r="QN12" s="387"/>
      <c r="QO12" s="387"/>
      <c r="QP12" s="387"/>
      <c r="QQ12" s="387"/>
      <c r="QR12" s="387"/>
      <c r="QS12" s="387"/>
      <c r="QT12" s="387"/>
      <c r="QU12" s="387"/>
      <c r="QV12" s="387"/>
      <c r="QW12" s="387"/>
      <c r="QX12" s="387"/>
      <c r="QY12" s="387"/>
      <c r="QZ12" s="387"/>
      <c r="RA12" s="387"/>
      <c r="RB12" s="387"/>
      <c r="RC12" s="387"/>
      <c r="RD12" s="387"/>
      <c r="RE12" s="387"/>
      <c r="RF12" s="387"/>
      <c r="RG12" s="387"/>
      <c r="RH12" s="387"/>
      <c r="RI12" s="387"/>
      <c r="RJ12" s="387"/>
      <c r="RK12" s="387"/>
      <c r="RL12" s="387"/>
      <c r="RM12" s="387"/>
      <c r="RN12" s="387"/>
      <c r="RO12" s="387"/>
      <c r="RP12" s="387"/>
      <c r="RQ12" s="387"/>
      <c r="RR12" s="387"/>
      <c r="RS12" s="387"/>
      <c r="RT12" s="387"/>
      <c r="RU12" s="387"/>
      <c r="RV12" s="387"/>
      <c r="RW12" s="387"/>
      <c r="RX12" s="387"/>
      <c r="RY12" s="387"/>
      <c r="RZ12" s="387"/>
      <c r="SA12" s="387"/>
      <c r="SB12" s="387"/>
      <c r="SC12" s="387"/>
      <c r="SD12" s="387"/>
      <c r="SE12" s="387"/>
      <c r="SF12" s="387"/>
      <c r="SG12" s="387"/>
      <c r="SH12" s="387"/>
      <c r="SI12" s="387"/>
      <c r="SJ12" s="387"/>
      <c r="SK12" s="387"/>
      <c r="SL12" s="387"/>
      <c r="SM12" s="387"/>
      <c r="SN12" s="387"/>
      <c r="SO12" s="387"/>
      <c r="SP12" s="387"/>
      <c r="SQ12" s="387"/>
      <c r="SR12" s="387"/>
      <c r="SS12" s="387"/>
      <c r="ST12" s="387"/>
      <c r="SU12" s="387"/>
      <c r="SV12" s="387"/>
      <c r="SW12" s="387"/>
      <c r="SX12" s="387"/>
      <c r="SY12" s="387"/>
      <c r="SZ12" s="387"/>
      <c r="TA12" s="387"/>
      <c r="TB12" s="387"/>
      <c r="TC12" s="387"/>
      <c r="TD12" s="387"/>
      <c r="TE12" s="387"/>
      <c r="TF12" s="387"/>
      <c r="TG12" s="387"/>
      <c r="TH12" s="387"/>
      <c r="TI12" s="387"/>
      <c r="TJ12" s="387"/>
      <c r="TK12" s="387"/>
      <c r="TL12" s="387"/>
      <c r="TM12" s="387"/>
      <c r="TN12" s="387"/>
      <c r="TO12" s="387"/>
      <c r="TP12" s="387"/>
      <c r="TQ12" s="387"/>
      <c r="TR12" s="387"/>
      <c r="TS12" s="387"/>
      <c r="TT12" s="387"/>
      <c r="TU12" s="387"/>
      <c r="TV12" s="387"/>
      <c r="TW12" s="387"/>
      <c r="TX12" s="387"/>
      <c r="TY12" s="387"/>
      <c r="TZ12" s="387"/>
      <c r="UA12" s="387"/>
      <c r="UB12" s="387"/>
      <c r="UC12" s="387"/>
      <c r="UD12" s="387"/>
      <c r="UE12" s="387"/>
      <c r="UF12" s="387"/>
      <c r="UG12" s="387"/>
      <c r="UH12" s="387"/>
      <c r="UI12" s="387"/>
      <c r="UJ12" s="387"/>
      <c r="UK12" s="387"/>
      <c r="UL12" s="387"/>
      <c r="UM12" s="387"/>
      <c r="UN12" s="387"/>
      <c r="UO12" s="387"/>
      <c r="UP12" s="387"/>
      <c r="UQ12" s="387"/>
      <c r="UR12" s="387"/>
      <c r="US12" s="387"/>
      <c r="UT12" s="387"/>
      <c r="UU12" s="387"/>
      <c r="UV12" s="387"/>
      <c r="UW12" s="387"/>
      <c r="UX12" s="387"/>
      <c r="UY12" s="387"/>
      <c r="UZ12" s="387"/>
      <c r="VA12" s="387"/>
      <c r="VB12" s="387"/>
      <c r="VC12" s="387"/>
      <c r="VD12" s="387"/>
      <c r="VE12" s="387"/>
      <c r="VF12" s="387"/>
      <c r="VG12" s="387"/>
      <c r="VH12" s="387"/>
      <c r="VI12" s="387"/>
      <c r="VJ12" s="387"/>
      <c r="VK12" s="387"/>
      <c r="VL12" s="387"/>
      <c r="VM12" s="387"/>
      <c r="VN12" s="387"/>
      <c r="VO12" s="387"/>
      <c r="VP12" s="387"/>
      <c r="VQ12" s="387"/>
      <c r="VR12" s="387"/>
      <c r="VS12" s="387"/>
      <c r="VT12" s="387"/>
      <c r="VU12" s="387"/>
      <c r="VV12" s="387"/>
      <c r="VW12" s="387"/>
      <c r="VX12" s="387"/>
      <c r="VY12" s="387"/>
      <c r="VZ12" s="387"/>
      <c r="WA12" s="387"/>
      <c r="WB12" s="387"/>
      <c r="WC12" s="387"/>
      <c r="WD12" s="387"/>
      <c r="WE12" s="387"/>
      <c r="WF12" s="387"/>
      <c r="WG12" s="387"/>
      <c r="WH12" s="387"/>
      <c r="WI12" s="387"/>
      <c r="WJ12" s="387"/>
      <c r="WK12" s="387"/>
      <c r="WL12" s="387"/>
      <c r="WM12" s="387"/>
      <c r="WN12" s="387"/>
      <c r="WO12" s="387"/>
      <c r="WP12" s="387"/>
      <c r="WQ12" s="387"/>
      <c r="WR12" s="387"/>
      <c r="WS12" s="387"/>
      <c r="WT12" s="387"/>
      <c r="WU12" s="387"/>
      <c r="WV12" s="387"/>
      <c r="WW12" s="387"/>
      <c r="WX12" s="387"/>
      <c r="WY12" s="387"/>
      <c r="WZ12" s="387"/>
      <c r="XA12" s="387"/>
      <c r="XB12" s="387"/>
      <c r="XC12" s="387"/>
      <c r="XD12" s="387"/>
      <c r="XE12" s="387"/>
      <c r="XF12" s="387"/>
      <c r="XG12" s="387"/>
      <c r="XH12" s="387"/>
      <c r="XI12" s="387"/>
      <c r="XJ12" s="387"/>
      <c r="XK12" s="387"/>
      <c r="XL12" s="387"/>
      <c r="XM12" s="387"/>
      <c r="XN12" s="387"/>
      <c r="XO12" s="387"/>
      <c r="XP12" s="387"/>
      <c r="XQ12" s="387"/>
      <c r="XR12" s="387"/>
      <c r="XS12" s="387"/>
      <c r="XT12" s="387"/>
      <c r="XU12" s="387"/>
      <c r="XV12" s="387"/>
      <c r="XW12" s="387"/>
      <c r="XX12" s="387"/>
      <c r="XY12" s="387"/>
      <c r="XZ12" s="387"/>
      <c r="YA12" s="387"/>
      <c r="YB12" s="387"/>
      <c r="YC12" s="387"/>
      <c r="YD12" s="387"/>
      <c r="YE12" s="387"/>
      <c r="YF12" s="387"/>
      <c r="YG12" s="387"/>
      <c r="YH12" s="387"/>
      <c r="YI12" s="387"/>
      <c r="YJ12" s="387"/>
      <c r="YK12" s="387"/>
      <c r="YL12" s="387"/>
      <c r="YM12" s="387"/>
      <c r="YN12" s="387"/>
      <c r="YO12" s="387"/>
      <c r="YP12" s="387"/>
      <c r="YQ12" s="387"/>
      <c r="YR12" s="387"/>
      <c r="YS12" s="387"/>
      <c r="YT12" s="387"/>
      <c r="YU12" s="387"/>
      <c r="YV12" s="387"/>
      <c r="YW12" s="387"/>
      <c r="YX12" s="387"/>
      <c r="YY12" s="387"/>
      <c r="YZ12" s="387"/>
      <c r="ZA12" s="387"/>
      <c r="ZB12" s="387"/>
      <c r="ZC12" s="387"/>
      <c r="ZD12" s="387"/>
      <c r="ZE12" s="387"/>
      <c r="ZF12" s="387"/>
      <c r="ZG12" s="387"/>
      <c r="ZH12" s="387"/>
      <c r="ZI12" s="387"/>
      <c r="ZJ12" s="387"/>
      <c r="ZK12" s="387"/>
      <c r="ZL12" s="387"/>
      <c r="ZM12" s="387"/>
      <c r="ZN12" s="387"/>
      <c r="ZO12" s="387"/>
      <c r="ZP12" s="387"/>
      <c r="ZQ12" s="387"/>
      <c r="ZR12" s="387"/>
      <c r="ZS12" s="387"/>
      <c r="ZT12" s="387"/>
      <c r="ZU12" s="387"/>
      <c r="ZV12" s="387"/>
      <c r="ZW12" s="387"/>
      <c r="ZX12" s="387"/>
      <c r="ZY12" s="387"/>
      <c r="ZZ12" s="387"/>
      <c r="AAA12" s="387"/>
      <c r="AAB12" s="387"/>
      <c r="AAC12" s="387"/>
      <c r="AAD12" s="387"/>
      <c r="AAE12" s="387"/>
      <c r="AAF12" s="387"/>
      <c r="AAG12" s="387"/>
      <c r="AAH12" s="387"/>
      <c r="AAI12" s="387"/>
      <c r="AAJ12" s="387"/>
      <c r="AAK12" s="387"/>
      <c r="AAL12" s="387"/>
      <c r="AAM12" s="387"/>
      <c r="AAN12" s="387"/>
      <c r="AAO12" s="387"/>
      <c r="AAP12" s="387"/>
      <c r="AAQ12" s="387"/>
      <c r="AAR12" s="387"/>
      <c r="AAS12" s="387"/>
      <c r="AAT12" s="387"/>
      <c r="AAU12" s="387"/>
      <c r="AAV12" s="387"/>
      <c r="AAW12" s="387"/>
      <c r="AAX12" s="387"/>
      <c r="AAY12" s="387"/>
      <c r="AAZ12" s="387"/>
      <c r="ABA12" s="387"/>
      <c r="ABB12" s="387"/>
      <c r="ABC12" s="387"/>
      <c r="ABD12" s="387"/>
      <c r="ABE12" s="387"/>
      <c r="ABF12" s="387"/>
      <c r="ABG12" s="387"/>
      <c r="ABH12" s="387"/>
      <c r="ABI12" s="387"/>
      <c r="ABJ12" s="387"/>
      <c r="ABK12" s="387"/>
      <c r="ABL12" s="387"/>
      <c r="ABM12" s="387"/>
      <c r="ABN12" s="387"/>
      <c r="ABO12" s="387"/>
      <c r="ABP12" s="387"/>
      <c r="ABQ12" s="387"/>
      <c r="ABR12" s="387"/>
      <c r="ABS12" s="387"/>
      <c r="ABT12" s="387"/>
      <c r="ABU12" s="387"/>
      <c r="ABV12" s="387"/>
      <c r="ABW12" s="387"/>
      <c r="ABX12" s="387"/>
      <c r="ABY12" s="387"/>
      <c r="ABZ12" s="387"/>
      <c r="ACA12" s="387"/>
      <c r="ACB12" s="387"/>
      <c r="ACC12" s="387"/>
      <c r="ACD12" s="387"/>
      <c r="ACE12" s="387"/>
      <c r="ACF12" s="387"/>
      <c r="ACG12" s="387"/>
      <c r="ACH12" s="387"/>
      <c r="ACI12" s="387"/>
      <c r="ACJ12" s="387"/>
      <c r="ACK12" s="387"/>
      <c r="ACL12" s="387"/>
      <c r="ACM12" s="387"/>
      <c r="ACN12" s="387"/>
      <c r="ACO12" s="387"/>
      <c r="ACP12" s="387"/>
      <c r="ACQ12" s="387"/>
      <c r="ACR12" s="387"/>
      <c r="ACS12" s="387"/>
      <c r="ACT12" s="387"/>
      <c r="ACU12" s="387"/>
      <c r="ACV12" s="387"/>
      <c r="ACW12" s="387"/>
      <c r="ACX12" s="387"/>
      <c r="ACY12" s="387"/>
      <c r="ACZ12" s="387"/>
      <c r="ADA12" s="387"/>
      <c r="ADB12" s="387"/>
      <c r="ADC12" s="387"/>
      <c r="ADD12" s="387"/>
      <c r="ADE12" s="387"/>
      <c r="ADF12" s="387"/>
      <c r="ADG12" s="387"/>
      <c r="ADH12" s="387"/>
      <c r="ADI12" s="387"/>
      <c r="ADJ12" s="387"/>
      <c r="ADK12" s="387"/>
      <c r="ADL12" s="387"/>
      <c r="ADM12" s="387"/>
      <c r="ADN12" s="387"/>
      <c r="ADO12" s="387"/>
      <c r="ADP12" s="387"/>
      <c r="ADQ12" s="387"/>
      <c r="ADR12" s="387"/>
      <c r="ADS12" s="387"/>
      <c r="ADT12" s="387"/>
      <c r="ADU12" s="387"/>
      <c r="ADV12" s="387"/>
      <c r="ADW12" s="387"/>
      <c r="ADX12" s="387"/>
      <c r="ADY12" s="387"/>
      <c r="ADZ12" s="387"/>
      <c r="AEA12" s="387"/>
      <c r="AEB12" s="387"/>
      <c r="AEC12" s="387"/>
      <c r="AED12" s="387"/>
      <c r="AEE12" s="387"/>
      <c r="AEF12" s="387"/>
      <c r="AEG12" s="387"/>
      <c r="AEH12" s="387"/>
      <c r="AEI12" s="387"/>
      <c r="AEJ12" s="387"/>
      <c r="AEK12" s="387"/>
      <c r="AEL12" s="387"/>
      <c r="AEM12" s="387"/>
      <c r="AEN12" s="387"/>
      <c r="AEO12" s="387"/>
      <c r="AEP12" s="387"/>
      <c r="AEQ12" s="387"/>
      <c r="AER12" s="387"/>
      <c r="AES12" s="387"/>
      <c r="AET12" s="387"/>
      <c r="AEU12" s="387"/>
      <c r="AEV12" s="387"/>
      <c r="AEW12" s="387"/>
      <c r="AEX12" s="387"/>
      <c r="AEY12" s="387"/>
      <c r="AEZ12" s="387"/>
      <c r="AFA12" s="387"/>
      <c r="AFB12" s="387"/>
      <c r="AFC12" s="387"/>
      <c r="AFD12" s="387"/>
      <c r="AFE12" s="387"/>
      <c r="AFF12" s="387"/>
      <c r="AFG12" s="387"/>
      <c r="AFH12" s="387"/>
      <c r="AFI12" s="387"/>
      <c r="AFJ12" s="387"/>
      <c r="AFK12" s="387"/>
      <c r="AFL12" s="387"/>
      <c r="AFM12" s="387"/>
      <c r="AFN12" s="387"/>
      <c r="AFO12" s="387"/>
      <c r="AFP12" s="387"/>
      <c r="AFQ12" s="387"/>
      <c r="AFR12" s="387"/>
      <c r="AFS12" s="387"/>
      <c r="AFT12" s="387"/>
      <c r="AFU12" s="387"/>
      <c r="AFV12" s="387"/>
      <c r="AFW12" s="387"/>
      <c r="AFX12" s="387"/>
      <c r="AFY12" s="387"/>
      <c r="AFZ12" s="387"/>
      <c r="AGA12" s="387"/>
      <c r="AGB12" s="387"/>
      <c r="AGC12" s="387"/>
      <c r="AGD12" s="387"/>
      <c r="AGE12" s="387"/>
      <c r="AGF12" s="387"/>
      <c r="AGG12" s="387"/>
      <c r="AGH12" s="387"/>
      <c r="AGI12" s="387"/>
      <c r="AGJ12" s="387"/>
      <c r="AGK12" s="387"/>
      <c r="AGL12" s="387"/>
      <c r="AGM12" s="387"/>
      <c r="AGN12" s="387"/>
      <c r="AGO12" s="387"/>
      <c r="AGP12" s="387"/>
      <c r="AGQ12" s="387"/>
      <c r="AGR12" s="387"/>
      <c r="AGS12" s="387"/>
      <c r="AGT12" s="387"/>
      <c r="AGU12" s="387"/>
      <c r="AGV12" s="387"/>
      <c r="AGW12" s="387"/>
      <c r="AGX12" s="387"/>
      <c r="AGY12" s="387"/>
      <c r="AGZ12" s="387"/>
      <c r="AHA12" s="387"/>
      <c r="AHB12" s="387"/>
      <c r="AHC12" s="387"/>
      <c r="AHD12" s="387"/>
      <c r="AHE12" s="387"/>
      <c r="AHF12" s="387"/>
      <c r="AHG12" s="387"/>
      <c r="AHH12" s="387"/>
      <c r="AHI12" s="387"/>
      <c r="AHJ12" s="387"/>
      <c r="AHK12" s="387"/>
      <c r="AHL12" s="387"/>
      <c r="AHM12" s="387"/>
      <c r="AHN12" s="387"/>
      <c r="AHO12" s="387"/>
      <c r="AHP12" s="387"/>
      <c r="AHQ12" s="387"/>
      <c r="AHR12" s="387"/>
      <c r="AHS12" s="387"/>
      <c r="AHT12" s="387"/>
      <c r="AHU12" s="387"/>
      <c r="AHV12" s="387"/>
      <c r="AHW12" s="387"/>
      <c r="AHX12" s="387"/>
      <c r="AHY12" s="387"/>
      <c r="AHZ12" s="387"/>
      <c r="AIA12" s="387"/>
      <c r="AIB12" s="387"/>
    </row>
    <row r="13" spans="1:912" s="396" customFormat="1" ht="36.75" customHeight="1" x14ac:dyDescent="0.2">
      <c r="A13" s="462" t="s">
        <v>388</v>
      </c>
      <c r="B13" s="463">
        <f>'PRESUPUESTO P.I.C.2-Agrupación'!D30</f>
        <v>0</v>
      </c>
      <c r="C13" s="463">
        <f>'PRESUPUESTO P.I.C.2-Agrupación'!E30</f>
        <v>0</v>
      </c>
      <c r="D13" s="463">
        <f>'PRESUPUESTO P.I.C.2-Agrupación'!F30</f>
        <v>0</v>
      </c>
      <c r="E13" s="463">
        <f>'PRESUPUESTO P.I.C.2-Agrupación'!I30</f>
        <v>0</v>
      </c>
      <c r="F13" s="463">
        <f>'PRESUPUESTO P.I.C.2-Agrupación'!L30</f>
        <v>0</v>
      </c>
      <c r="G13" s="463">
        <f>'PRESUPUESTO P.I.C.2-Agrupación'!O30</f>
        <v>0</v>
      </c>
      <c r="H13" s="463">
        <f>'PRESUPUESTO P.I.C.2-Agrupación'!R30</f>
        <v>0</v>
      </c>
      <c r="I13" s="463">
        <f>'PRESUPUESTO P.I.C.2-Agrupación'!U30</f>
        <v>0</v>
      </c>
      <c r="J13" s="391"/>
      <c r="K13" s="391"/>
      <c r="L13" s="391"/>
      <c r="M13" s="391"/>
      <c r="N13" s="391"/>
      <c r="O13" s="391"/>
      <c r="P13" s="391"/>
      <c r="Q13" s="391"/>
      <c r="R13" s="391"/>
      <c r="S13" s="391"/>
      <c r="T13" s="387"/>
      <c r="U13" s="387"/>
      <c r="V13" s="387"/>
      <c r="W13" s="387"/>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387"/>
      <c r="BB13" s="387"/>
      <c r="BC13" s="387"/>
      <c r="BD13" s="387"/>
      <c r="BE13" s="387"/>
      <c r="BF13" s="387"/>
      <c r="BG13" s="387"/>
      <c r="BH13" s="387"/>
      <c r="BI13" s="387"/>
      <c r="BJ13" s="387"/>
      <c r="BK13" s="387"/>
      <c r="BL13" s="387"/>
      <c r="BM13" s="387"/>
      <c r="BN13" s="387"/>
      <c r="BO13" s="387"/>
      <c r="BP13" s="387"/>
      <c r="BQ13" s="387"/>
      <c r="BR13" s="387"/>
      <c r="BS13" s="387"/>
      <c r="BT13" s="387"/>
      <c r="BU13" s="387"/>
      <c r="BV13" s="387"/>
      <c r="BW13" s="387"/>
      <c r="BX13" s="387"/>
      <c r="BY13" s="387"/>
      <c r="BZ13" s="387"/>
      <c r="CA13" s="387"/>
      <c r="CB13" s="387"/>
      <c r="CC13" s="387"/>
      <c r="CD13" s="387"/>
      <c r="CE13" s="387"/>
      <c r="CF13" s="387"/>
      <c r="CG13" s="387"/>
      <c r="CH13" s="387"/>
      <c r="CI13" s="387"/>
      <c r="CJ13" s="387"/>
      <c r="CK13" s="387"/>
      <c r="CL13" s="387"/>
      <c r="CM13" s="387"/>
      <c r="CN13" s="387"/>
      <c r="CO13" s="387"/>
      <c r="CP13" s="387"/>
      <c r="CQ13" s="387"/>
      <c r="CR13" s="387"/>
      <c r="CS13" s="387"/>
      <c r="CT13" s="387"/>
      <c r="CU13" s="387"/>
      <c r="CV13" s="387"/>
      <c r="CW13" s="387"/>
      <c r="CX13" s="387"/>
      <c r="CY13" s="387"/>
      <c r="CZ13" s="387"/>
      <c r="DA13" s="387"/>
      <c r="DB13" s="387"/>
      <c r="DC13" s="387"/>
      <c r="DD13" s="387"/>
      <c r="DE13" s="387"/>
      <c r="DF13" s="387"/>
      <c r="DG13" s="387"/>
      <c r="DH13" s="387"/>
      <c r="DI13" s="387"/>
      <c r="DJ13" s="387"/>
      <c r="DK13" s="387"/>
      <c r="DL13" s="387"/>
      <c r="DM13" s="387"/>
      <c r="DN13" s="387"/>
      <c r="DO13" s="387"/>
      <c r="DP13" s="387"/>
      <c r="DQ13" s="387"/>
      <c r="DR13" s="387"/>
      <c r="DS13" s="387"/>
      <c r="DT13" s="387"/>
      <c r="DU13" s="387"/>
      <c r="DV13" s="387"/>
      <c r="DW13" s="387"/>
      <c r="DX13" s="387"/>
      <c r="DY13" s="387"/>
      <c r="DZ13" s="387"/>
      <c r="EA13" s="387"/>
      <c r="EB13" s="387"/>
      <c r="EC13" s="387"/>
      <c r="ED13" s="387"/>
      <c r="EE13" s="387"/>
      <c r="EF13" s="387"/>
      <c r="EG13" s="387"/>
      <c r="EH13" s="387"/>
      <c r="EI13" s="387"/>
      <c r="EJ13" s="387"/>
      <c r="EK13" s="387"/>
      <c r="EL13" s="387"/>
      <c r="EM13" s="387"/>
      <c r="EN13" s="387"/>
      <c r="EO13" s="387"/>
      <c r="EP13" s="387"/>
      <c r="EQ13" s="387"/>
      <c r="ER13" s="387"/>
      <c r="ES13" s="387"/>
      <c r="ET13" s="387"/>
      <c r="EU13" s="387"/>
      <c r="EV13" s="387"/>
      <c r="EW13" s="387"/>
      <c r="EX13" s="387"/>
      <c r="EY13" s="387"/>
      <c r="EZ13" s="387"/>
      <c r="FA13" s="387"/>
      <c r="FB13" s="387"/>
      <c r="FC13" s="387"/>
      <c r="FD13" s="387"/>
      <c r="FE13" s="387"/>
      <c r="FF13" s="387"/>
      <c r="FG13" s="387"/>
      <c r="FH13" s="387"/>
      <c r="FI13" s="387"/>
      <c r="FJ13" s="387"/>
      <c r="FK13" s="387"/>
      <c r="FL13" s="387"/>
      <c r="FM13" s="387"/>
      <c r="FN13" s="387"/>
      <c r="FO13" s="387"/>
      <c r="FP13" s="387"/>
      <c r="FQ13" s="387"/>
      <c r="FR13" s="387"/>
      <c r="FS13" s="387"/>
      <c r="FT13" s="387"/>
      <c r="FU13" s="387"/>
      <c r="FV13" s="387"/>
      <c r="FW13" s="387"/>
      <c r="FX13" s="387"/>
      <c r="FY13" s="387"/>
      <c r="FZ13" s="387"/>
      <c r="GA13" s="387"/>
      <c r="GB13" s="387"/>
      <c r="GC13" s="387"/>
      <c r="GD13" s="387"/>
      <c r="GE13" s="387"/>
      <c r="GF13" s="387"/>
      <c r="GG13" s="387"/>
      <c r="GH13" s="387"/>
      <c r="GI13" s="387"/>
      <c r="GJ13" s="387"/>
      <c r="GK13" s="387"/>
      <c r="GL13" s="387"/>
      <c r="GM13" s="387"/>
      <c r="GN13" s="387"/>
      <c r="GO13" s="387"/>
      <c r="GP13" s="387"/>
      <c r="GQ13" s="387"/>
      <c r="GR13" s="387"/>
      <c r="GS13" s="387"/>
      <c r="GT13" s="387"/>
      <c r="GU13" s="387"/>
      <c r="GV13" s="387"/>
      <c r="GW13" s="387"/>
      <c r="GX13" s="387"/>
      <c r="GY13" s="387"/>
      <c r="GZ13" s="387"/>
      <c r="HA13" s="387"/>
      <c r="HB13" s="387"/>
      <c r="HC13" s="387"/>
      <c r="HD13" s="387"/>
      <c r="HE13" s="387"/>
      <c r="HF13" s="387"/>
      <c r="HG13" s="387"/>
      <c r="HH13" s="387"/>
      <c r="HI13" s="387"/>
      <c r="HJ13" s="387"/>
      <c r="HK13" s="387"/>
      <c r="HL13" s="387"/>
      <c r="HM13" s="387"/>
      <c r="HN13" s="387"/>
      <c r="HO13" s="387"/>
      <c r="HP13" s="387"/>
      <c r="HQ13" s="387"/>
      <c r="HR13" s="387"/>
      <c r="HS13" s="387"/>
      <c r="HT13" s="387"/>
      <c r="HU13" s="387"/>
      <c r="HV13" s="387"/>
      <c r="HW13" s="387"/>
      <c r="HX13" s="387"/>
      <c r="HY13" s="387"/>
      <c r="HZ13" s="387"/>
      <c r="IA13" s="387"/>
      <c r="IB13" s="387"/>
      <c r="IC13" s="387"/>
      <c r="ID13" s="387"/>
      <c r="IE13" s="387"/>
      <c r="IF13" s="387"/>
      <c r="IG13" s="387"/>
      <c r="IH13" s="387"/>
      <c r="II13" s="387"/>
      <c r="IJ13" s="387"/>
      <c r="IK13" s="387"/>
      <c r="IL13" s="387"/>
      <c r="IM13" s="387"/>
      <c r="IN13" s="387"/>
      <c r="IO13" s="387"/>
      <c r="IP13" s="387"/>
      <c r="IQ13" s="387"/>
      <c r="IR13" s="387"/>
      <c r="IS13" s="387"/>
      <c r="IT13" s="387"/>
      <c r="IU13" s="387"/>
      <c r="IV13" s="387"/>
      <c r="IW13" s="387"/>
      <c r="IX13" s="387"/>
      <c r="IY13" s="387"/>
      <c r="IZ13" s="387"/>
      <c r="JA13" s="387"/>
      <c r="JB13" s="387"/>
      <c r="JC13" s="387"/>
      <c r="JD13" s="387"/>
      <c r="JE13" s="387"/>
      <c r="JF13" s="387"/>
      <c r="JG13" s="387"/>
      <c r="JH13" s="387"/>
      <c r="JI13" s="387"/>
      <c r="JJ13" s="387"/>
      <c r="JK13" s="387"/>
      <c r="JL13" s="387"/>
      <c r="JM13" s="387"/>
      <c r="JN13" s="387"/>
      <c r="JO13" s="387"/>
      <c r="JP13" s="387"/>
      <c r="JQ13" s="387"/>
      <c r="JR13" s="387"/>
      <c r="JS13" s="387"/>
      <c r="JT13" s="387"/>
      <c r="JU13" s="387"/>
      <c r="JV13" s="387"/>
      <c r="JW13" s="387"/>
      <c r="JX13" s="387"/>
      <c r="JY13" s="387"/>
      <c r="JZ13" s="387"/>
      <c r="KA13" s="387"/>
      <c r="KB13" s="387"/>
      <c r="KC13" s="387"/>
      <c r="KD13" s="387"/>
      <c r="KE13" s="387"/>
      <c r="KF13" s="387"/>
      <c r="KG13" s="387"/>
      <c r="KH13" s="387"/>
      <c r="KI13" s="387"/>
      <c r="KJ13" s="387"/>
      <c r="KK13" s="387"/>
      <c r="KL13" s="387"/>
      <c r="KM13" s="387"/>
      <c r="KN13" s="387"/>
      <c r="KO13" s="387"/>
      <c r="KP13" s="387"/>
      <c r="KQ13" s="387"/>
      <c r="KR13" s="387"/>
      <c r="KS13" s="387"/>
      <c r="KT13" s="387"/>
      <c r="KU13" s="387"/>
      <c r="KV13" s="387"/>
      <c r="KW13" s="387"/>
      <c r="KX13" s="387"/>
      <c r="KY13" s="387"/>
      <c r="KZ13" s="387"/>
      <c r="LA13" s="387"/>
      <c r="LB13" s="387"/>
      <c r="LC13" s="387"/>
      <c r="LD13" s="387"/>
      <c r="LE13" s="387"/>
      <c r="LF13" s="387"/>
      <c r="LG13" s="387"/>
      <c r="LH13" s="387"/>
      <c r="LI13" s="387"/>
      <c r="LJ13" s="387"/>
      <c r="LK13" s="387"/>
      <c r="LL13" s="387"/>
      <c r="LM13" s="387"/>
      <c r="LN13" s="387"/>
      <c r="LO13" s="387"/>
      <c r="LP13" s="387"/>
      <c r="LQ13" s="387"/>
      <c r="LR13" s="387"/>
      <c r="LS13" s="387"/>
      <c r="LT13" s="387"/>
      <c r="LU13" s="387"/>
      <c r="LV13" s="387"/>
      <c r="LW13" s="387"/>
      <c r="LX13" s="387"/>
      <c r="LY13" s="387"/>
      <c r="LZ13" s="387"/>
      <c r="MA13" s="387"/>
      <c r="MB13" s="387"/>
      <c r="MC13" s="387"/>
      <c r="MD13" s="387"/>
      <c r="ME13" s="387"/>
      <c r="MF13" s="387"/>
      <c r="MG13" s="387"/>
      <c r="MH13" s="387"/>
      <c r="MI13" s="387"/>
      <c r="MJ13" s="387"/>
      <c r="MK13" s="387"/>
      <c r="ML13" s="387"/>
      <c r="MM13" s="387"/>
      <c r="MN13" s="387"/>
      <c r="MO13" s="387"/>
      <c r="MP13" s="387"/>
      <c r="MQ13" s="387"/>
      <c r="MR13" s="387"/>
      <c r="MS13" s="387"/>
      <c r="MT13" s="387"/>
      <c r="MU13" s="387"/>
      <c r="MV13" s="387"/>
      <c r="MW13" s="387"/>
      <c r="MX13" s="387"/>
      <c r="MY13" s="387"/>
      <c r="MZ13" s="387"/>
      <c r="NA13" s="387"/>
      <c r="NB13" s="387"/>
      <c r="NC13" s="387"/>
      <c r="ND13" s="387"/>
      <c r="NE13" s="387"/>
      <c r="NF13" s="387"/>
      <c r="NG13" s="387"/>
      <c r="NH13" s="387"/>
      <c r="NI13" s="387"/>
      <c r="NJ13" s="387"/>
      <c r="NK13" s="387"/>
      <c r="NL13" s="387"/>
      <c r="NM13" s="387"/>
      <c r="NN13" s="387"/>
      <c r="NO13" s="387"/>
      <c r="NP13" s="387"/>
      <c r="NQ13" s="387"/>
      <c r="NR13" s="387"/>
      <c r="NS13" s="387"/>
      <c r="NT13" s="387"/>
      <c r="NU13" s="387"/>
      <c r="NV13" s="387"/>
      <c r="NW13" s="387"/>
      <c r="NX13" s="387"/>
      <c r="NY13" s="387"/>
      <c r="NZ13" s="387"/>
      <c r="OA13" s="387"/>
      <c r="OB13" s="387"/>
      <c r="OC13" s="387"/>
      <c r="OD13" s="387"/>
      <c r="OE13" s="387"/>
      <c r="OF13" s="387"/>
      <c r="OG13" s="387"/>
      <c r="OH13" s="387"/>
      <c r="OI13" s="387"/>
      <c r="OJ13" s="387"/>
      <c r="OK13" s="387"/>
      <c r="OL13" s="387"/>
      <c r="OM13" s="387"/>
      <c r="ON13" s="387"/>
      <c r="OO13" s="387"/>
      <c r="OP13" s="387"/>
      <c r="OQ13" s="387"/>
      <c r="OR13" s="387"/>
      <c r="OS13" s="387"/>
      <c r="OT13" s="387"/>
      <c r="OU13" s="387"/>
      <c r="OV13" s="387"/>
      <c r="OW13" s="387"/>
      <c r="OX13" s="387"/>
      <c r="OY13" s="387"/>
      <c r="OZ13" s="387"/>
      <c r="PA13" s="387"/>
      <c r="PB13" s="387"/>
      <c r="PC13" s="387"/>
      <c r="PD13" s="387"/>
      <c r="PE13" s="387"/>
      <c r="PF13" s="387"/>
      <c r="PG13" s="387"/>
      <c r="PH13" s="387"/>
      <c r="PI13" s="387"/>
      <c r="PJ13" s="387"/>
      <c r="PK13" s="387"/>
      <c r="PL13" s="387"/>
      <c r="PM13" s="387"/>
      <c r="PN13" s="387"/>
      <c r="PO13" s="387"/>
      <c r="PP13" s="387"/>
      <c r="PQ13" s="387"/>
      <c r="PR13" s="387"/>
      <c r="PS13" s="387"/>
      <c r="PT13" s="387"/>
      <c r="PU13" s="387"/>
      <c r="PV13" s="387"/>
      <c r="PW13" s="387"/>
      <c r="PX13" s="387"/>
      <c r="PY13" s="387"/>
      <c r="PZ13" s="387"/>
      <c r="QA13" s="387"/>
      <c r="QB13" s="387"/>
      <c r="QC13" s="387"/>
      <c r="QD13" s="387"/>
      <c r="QE13" s="387"/>
      <c r="QF13" s="387"/>
      <c r="QG13" s="387"/>
      <c r="QH13" s="387"/>
      <c r="QI13" s="387"/>
      <c r="QJ13" s="387"/>
      <c r="QK13" s="387"/>
      <c r="QL13" s="387"/>
      <c r="QM13" s="387"/>
      <c r="QN13" s="387"/>
      <c r="QO13" s="387"/>
      <c r="QP13" s="387"/>
      <c r="QQ13" s="387"/>
      <c r="QR13" s="387"/>
      <c r="QS13" s="387"/>
      <c r="QT13" s="387"/>
      <c r="QU13" s="387"/>
      <c r="QV13" s="387"/>
      <c r="QW13" s="387"/>
      <c r="QX13" s="387"/>
      <c r="QY13" s="387"/>
      <c r="QZ13" s="387"/>
      <c r="RA13" s="387"/>
      <c r="RB13" s="387"/>
      <c r="RC13" s="387"/>
      <c r="RD13" s="387"/>
      <c r="RE13" s="387"/>
      <c r="RF13" s="387"/>
      <c r="RG13" s="387"/>
      <c r="RH13" s="387"/>
      <c r="RI13" s="387"/>
      <c r="RJ13" s="387"/>
      <c r="RK13" s="387"/>
      <c r="RL13" s="387"/>
      <c r="RM13" s="387"/>
      <c r="RN13" s="387"/>
      <c r="RO13" s="387"/>
      <c r="RP13" s="387"/>
      <c r="RQ13" s="387"/>
      <c r="RR13" s="387"/>
      <c r="RS13" s="387"/>
      <c r="RT13" s="387"/>
      <c r="RU13" s="387"/>
      <c r="RV13" s="387"/>
      <c r="RW13" s="387"/>
      <c r="RX13" s="387"/>
      <c r="RY13" s="387"/>
      <c r="RZ13" s="387"/>
      <c r="SA13" s="387"/>
      <c r="SB13" s="387"/>
      <c r="SC13" s="387"/>
      <c r="SD13" s="387"/>
      <c r="SE13" s="387"/>
      <c r="SF13" s="387"/>
      <c r="SG13" s="387"/>
      <c r="SH13" s="387"/>
      <c r="SI13" s="387"/>
      <c r="SJ13" s="387"/>
      <c r="SK13" s="387"/>
      <c r="SL13" s="387"/>
      <c r="SM13" s="387"/>
      <c r="SN13" s="387"/>
      <c r="SO13" s="387"/>
      <c r="SP13" s="387"/>
      <c r="SQ13" s="387"/>
      <c r="SR13" s="387"/>
      <c r="SS13" s="387"/>
      <c r="ST13" s="387"/>
      <c r="SU13" s="387"/>
      <c r="SV13" s="387"/>
      <c r="SW13" s="387"/>
      <c r="SX13" s="387"/>
      <c r="SY13" s="387"/>
      <c r="SZ13" s="387"/>
      <c r="TA13" s="387"/>
      <c r="TB13" s="387"/>
      <c r="TC13" s="387"/>
      <c r="TD13" s="387"/>
      <c r="TE13" s="387"/>
      <c r="TF13" s="387"/>
      <c r="TG13" s="387"/>
      <c r="TH13" s="387"/>
      <c r="TI13" s="387"/>
      <c r="TJ13" s="387"/>
      <c r="TK13" s="387"/>
      <c r="TL13" s="387"/>
      <c r="TM13" s="387"/>
      <c r="TN13" s="387"/>
      <c r="TO13" s="387"/>
      <c r="TP13" s="387"/>
      <c r="TQ13" s="387"/>
      <c r="TR13" s="387"/>
      <c r="TS13" s="387"/>
      <c r="TT13" s="387"/>
      <c r="TU13" s="387"/>
      <c r="TV13" s="387"/>
      <c r="TW13" s="387"/>
      <c r="TX13" s="387"/>
      <c r="TY13" s="387"/>
      <c r="TZ13" s="387"/>
      <c r="UA13" s="387"/>
      <c r="UB13" s="387"/>
      <c r="UC13" s="387"/>
      <c r="UD13" s="387"/>
      <c r="UE13" s="387"/>
      <c r="UF13" s="387"/>
      <c r="UG13" s="387"/>
      <c r="UH13" s="387"/>
      <c r="UI13" s="387"/>
      <c r="UJ13" s="387"/>
      <c r="UK13" s="387"/>
      <c r="UL13" s="387"/>
      <c r="UM13" s="387"/>
      <c r="UN13" s="387"/>
      <c r="UO13" s="387"/>
      <c r="UP13" s="387"/>
      <c r="UQ13" s="387"/>
      <c r="UR13" s="387"/>
      <c r="US13" s="387"/>
      <c r="UT13" s="387"/>
      <c r="UU13" s="387"/>
      <c r="UV13" s="387"/>
      <c r="UW13" s="387"/>
      <c r="UX13" s="387"/>
      <c r="UY13" s="387"/>
      <c r="UZ13" s="387"/>
      <c r="VA13" s="387"/>
      <c r="VB13" s="387"/>
      <c r="VC13" s="387"/>
      <c r="VD13" s="387"/>
      <c r="VE13" s="387"/>
      <c r="VF13" s="387"/>
      <c r="VG13" s="387"/>
      <c r="VH13" s="387"/>
      <c r="VI13" s="387"/>
      <c r="VJ13" s="387"/>
      <c r="VK13" s="387"/>
      <c r="VL13" s="387"/>
      <c r="VM13" s="387"/>
      <c r="VN13" s="387"/>
      <c r="VO13" s="387"/>
      <c r="VP13" s="387"/>
      <c r="VQ13" s="387"/>
      <c r="VR13" s="387"/>
      <c r="VS13" s="387"/>
      <c r="VT13" s="387"/>
      <c r="VU13" s="387"/>
      <c r="VV13" s="387"/>
      <c r="VW13" s="387"/>
      <c r="VX13" s="387"/>
      <c r="VY13" s="387"/>
      <c r="VZ13" s="387"/>
      <c r="WA13" s="387"/>
      <c r="WB13" s="387"/>
      <c r="WC13" s="387"/>
      <c r="WD13" s="387"/>
      <c r="WE13" s="387"/>
      <c r="WF13" s="387"/>
      <c r="WG13" s="387"/>
      <c r="WH13" s="387"/>
      <c r="WI13" s="387"/>
      <c r="WJ13" s="387"/>
      <c r="WK13" s="387"/>
      <c r="WL13" s="387"/>
      <c r="WM13" s="387"/>
      <c r="WN13" s="387"/>
      <c r="WO13" s="387"/>
      <c r="WP13" s="387"/>
      <c r="WQ13" s="387"/>
      <c r="WR13" s="387"/>
      <c r="WS13" s="387"/>
      <c r="WT13" s="387"/>
      <c r="WU13" s="387"/>
      <c r="WV13" s="387"/>
      <c r="WW13" s="387"/>
      <c r="WX13" s="387"/>
      <c r="WY13" s="387"/>
      <c r="WZ13" s="387"/>
      <c r="XA13" s="387"/>
      <c r="XB13" s="387"/>
      <c r="XC13" s="387"/>
      <c r="XD13" s="387"/>
      <c r="XE13" s="387"/>
      <c r="XF13" s="387"/>
      <c r="XG13" s="387"/>
      <c r="XH13" s="387"/>
      <c r="XI13" s="387"/>
      <c r="XJ13" s="387"/>
      <c r="XK13" s="387"/>
      <c r="XL13" s="387"/>
      <c r="XM13" s="387"/>
      <c r="XN13" s="387"/>
      <c r="XO13" s="387"/>
      <c r="XP13" s="387"/>
      <c r="XQ13" s="387"/>
      <c r="XR13" s="387"/>
      <c r="XS13" s="387"/>
      <c r="XT13" s="387"/>
      <c r="XU13" s="387"/>
      <c r="XV13" s="387"/>
      <c r="XW13" s="387"/>
      <c r="XX13" s="387"/>
      <c r="XY13" s="387"/>
      <c r="XZ13" s="387"/>
      <c r="YA13" s="387"/>
      <c r="YB13" s="387"/>
      <c r="YC13" s="387"/>
      <c r="YD13" s="387"/>
      <c r="YE13" s="387"/>
      <c r="YF13" s="387"/>
      <c r="YG13" s="387"/>
      <c r="YH13" s="387"/>
      <c r="YI13" s="387"/>
      <c r="YJ13" s="387"/>
      <c r="YK13" s="387"/>
      <c r="YL13" s="387"/>
      <c r="YM13" s="387"/>
      <c r="YN13" s="387"/>
      <c r="YO13" s="387"/>
      <c r="YP13" s="387"/>
      <c r="YQ13" s="387"/>
      <c r="YR13" s="387"/>
      <c r="YS13" s="387"/>
      <c r="YT13" s="387"/>
      <c r="YU13" s="387"/>
      <c r="YV13" s="387"/>
      <c r="YW13" s="387"/>
      <c r="YX13" s="387"/>
      <c r="YY13" s="387"/>
      <c r="YZ13" s="387"/>
      <c r="ZA13" s="387"/>
      <c r="ZB13" s="387"/>
      <c r="ZC13" s="387"/>
      <c r="ZD13" s="387"/>
      <c r="ZE13" s="387"/>
      <c r="ZF13" s="387"/>
      <c r="ZG13" s="387"/>
      <c r="ZH13" s="387"/>
      <c r="ZI13" s="387"/>
      <c r="ZJ13" s="387"/>
      <c r="ZK13" s="387"/>
      <c r="ZL13" s="387"/>
      <c r="ZM13" s="387"/>
      <c r="ZN13" s="387"/>
      <c r="ZO13" s="387"/>
      <c r="ZP13" s="387"/>
      <c r="ZQ13" s="387"/>
      <c r="ZR13" s="387"/>
      <c r="ZS13" s="387"/>
      <c r="ZT13" s="387"/>
      <c r="ZU13" s="387"/>
      <c r="ZV13" s="387"/>
      <c r="ZW13" s="387"/>
      <c r="ZX13" s="387"/>
      <c r="ZY13" s="387"/>
      <c r="ZZ13" s="387"/>
      <c r="AAA13" s="387"/>
      <c r="AAB13" s="387"/>
      <c r="AAC13" s="387"/>
      <c r="AAD13" s="387"/>
      <c r="AAE13" s="387"/>
      <c r="AAF13" s="387"/>
      <c r="AAG13" s="387"/>
      <c r="AAH13" s="387"/>
      <c r="AAI13" s="387"/>
      <c r="AAJ13" s="387"/>
      <c r="AAK13" s="387"/>
      <c r="AAL13" s="387"/>
      <c r="AAM13" s="387"/>
      <c r="AAN13" s="387"/>
      <c r="AAO13" s="387"/>
      <c r="AAP13" s="387"/>
      <c r="AAQ13" s="387"/>
      <c r="AAR13" s="387"/>
      <c r="AAS13" s="387"/>
      <c r="AAT13" s="387"/>
      <c r="AAU13" s="387"/>
      <c r="AAV13" s="387"/>
      <c r="AAW13" s="387"/>
      <c r="AAX13" s="387"/>
      <c r="AAY13" s="387"/>
      <c r="AAZ13" s="387"/>
      <c r="ABA13" s="387"/>
      <c r="ABB13" s="387"/>
      <c r="ABC13" s="387"/>
      <c r="ABD13" s="387"/>
      <c r="ABE13" s="387"/>
      <c r="ABF13" s="387"/>
      <c r="ABG13" s="387"/>
      <c r="ABH13" s="387"/>
      <c r="ABI13" s="387"/>
      <c r="ABJ13" s="387"/>
      <c r="ABK13" s="387"/>
      <c r="ABL13" s="387"/>
      <c r="ABM13" s="387"/>
      <c r="ABN13" s="387"/>
      <c r="ABO13" s="387"/>
      <c r="ABP13" s="387"/>
      <c r="ABQ13" s="387"/>
      <c r="ABR13" s="387"/>
      <c r="ABS13" s="387"/>
      <c r="ABT13" s="387"/>
      <c r="ABU13" s="387"/>
      <c r="ABV13" s="387"/>
      <c r="ABW13" s="387"/>
      <c r="ABX13" s="387"/>
      <c r="ABY13" s="387"/>
      <c r="ABZ13" s="387"/>
      <c r="ACA13" s="387"/>
      <c r="ACB13" s="387"/>
      <c r="ACC13" s="387"/>
      <c r="ACD13" s="387"/>
      <c r="ACE13" s="387"/>
      <c r="ACF13" s="387"/>
      <c r="ACG13" s="387"/>
      <c r="ACH13" s="387"/>
      <c r="ACI13" s="387"/>
      <c r="ACJ13" s="387"/>
      <c r="ACK13" s="387"/>
      <c r="ACL13" s="387"/>
      <c r="ACM13" s="387"/>
      <c r="ACN13" s="387"/>
      <c r="ACO13" s="387"/>
      <c r="ACP13" s="387"/>
      <c r="ACQ13" s="387"/>
      <c r="ACR13" s="387"/>
      <c r="ACS13" s="387"/>
      <c r="ACT13" s="387"/>
      <c r="ACU13" s="387"/>
      <c r="ACV13" s="387"/>
      <c r="ACW13" s="387"/>
      <c r="ACX13" s="387"/>
      <c r="ACY13" s="387"/>
      <c r="ACZ13" s="387"/>
      <c r="ADA13" s="387"/>
      <c r="ADB13" s="387"/>
      <c r="ADC13" s="387"/>
      <c r="ADD13" s="387"/>
      <c r="ADE13" s="387"/>
      <c r="ADF13" s="387"/>
      <c r="ADG13" s="387"/>
      <c r="ADH13" s="387"/>
      <c r="ADI13" s="387"/>
      <c r="ADJ13" s="387"/>
      <c r="ADK13" s="387"/>
      <c r="ADL13" s="387"/>
      <c r="ADM13" s="387"/>
      <c r="ADN13" s="387"/>
      <c r="ADO13" s="387"/>
      <c r="ADP13" s="387"/>
      <c r="ADQ13" s="387"/>
      <c r="ADR13" s="387"/>
      <c r="ADS13" s="387"/>
      <c r="ADT13" s="387"/>
      <c r="ADU13" s="387"/>
      <c r="ADV13" s="387"/>
      <c r="ADW13" s="387"/>
      <c r="ADX13" s="387"/>
      <c r="ADY13" s="387"/>
      <c r="ADZ13" s="387"/>
      <c r="AEA13" s="387"/>
      <c r="AEB13" s="387"/>
      <c r="AEC13" s="387"/>
      <c r="AED13" s="387"/>
      <c r="AEE13" s="387"/>
      <c r="AEF13" s="387"/>
      <c r="AEG13" s="387"/>
      <c r="AEH13" s="387"/>
      <c r="AEI13" s="387"/>
      <c r="AEJ13" s="387"/>
      <c r="AEK13" s="387"/>
      <c r="AEL13" s="387"/>
      <c r="AEM13" s="387"/>
      <c r="AEN13" s="387"/>
      <c r="AEO13" s="387"/>
      <c r="AEP13" s="387"/>
      <c r="AEQ13" s="387"/>
      <c r="AER13" s="387"/>
      <c r="AES13" s="387"/>
      <c r="AET13" s="387"/>
      <c r="AEU13" s="387"/>
      <c r="AEV13" s="387"/>
      <c r="AEW13" s="387"/>
      <c r="AEX13" s="387"/>
      <c r="AEY13" s="387"/>
      <c r="AEZ13" s="387"/>
      <c r="AFA13" s="387"/>
      <c r="AFB13" s="387"/>
      <c r="AFC13" s="387"/>
      <c r="AFD13" s="387"/>
      <c r="AFE13" s="387"/>
      <c r="AFF13" s="387"/>
      <c r="AFG13" s="387"/>
      <c r="AFH13" s="387"/>
      <c r="AFI13" s="387"/>
      <c r="AFJ13" s="387"/>
      <c r="AFK13" s="387"/>
      <c r="AFL13" s="387"/>
      <c r="AFM13" s="387"/>
      <c r="AFN13" s="387"/>
      <c r="AFO13" s="387"/>
      <c r="AFP13" s="387"/>
      <c r="AFQ13" s="387"/>
      <c r="AFR13" s="387"/>
      <c r="AFS13" s="387"/>
      <c r="AFT13" s="387"/>
      <c r="AFU13" s="387"/>
      <c r="AFV13" s="387"/>
      <c r="AFW13" s="387"/>
      <c r="AFX13" s="387"/>
      <c r="AFY13" s="387"/>
      <c r="AFZ13" s="387"/>
      <c r="AGA13" s="387"/>
      <c r="AGB13" s="387"/>
      <c r="AGC13" s="387"/>
      <c r="AGD13" s="387"/>
      <c r="AGE13" s="387"/>
      <c r="AGF13" s="387"/>
      <c r="AGG13" s="387"/>
      <c r="AGH13" s="387"/>
      <c r="AGI13" s="387"/>
      <c r="AGJ13" s="387"/>
      <c r="AGK13" s="387"/>
      <c r="AGL13" s="387"/>
      <c r="AGM13" s="387"/>
      <c r="AGN13" s="387"/>
      <c r="AGO13" s="387"/>
      <c r="AGP13" s="387"/>
      <c r="AGQ13" s="387"/>
      <c r="AGR13" s="387"/>
      <c r="AGS13" s="387"/>
      <c r="AGT13" s="387"/>
      <c r="AGU13" s="387"/>
      <c r="AGV13" s="387"/>
      <c r="AGW13" s="387"/>
      <c r="AGX13" s="387"/>
      <c r="AGY13" s="387"/>
      <c r="AGZ13" s="387"/>
      <c r="AHA13" s="387"/>
      <c r="AHB13" s="387"/>
      <c r="AHC13" s="387"/>
      <c r="AHD13" s="387"/>
      <c r="AHE13" s="387"/>
      <c r="AHF13" s="387"/>
      <c r="AHG13" s="387"/>
      <c r="AHH13" s="387"/>
      <c r="AHI13" s="387"/>
      <c r="AHJ13" s="387"/>
      <c r="AHK13" s="387"/>
      <c r="AHL13" s="387"/>
      <c r="AHM13" s="387"/>
      <c r="AHN13" s="387"/>
      <c r="AHO13" s="387"/>
      <c r="AHP13" s="387"/>
      <c r="AHQ13" s="387"/>
      <c r="AHR13" s="387"/>
      <c r="AHS13" s="387"/>
      <c r="AHT13" s="387"/>
      <c r="AHU13" s="387"/>
      <c r="AHV13" s="387"/>
      <c r="AHW13" s="387"/>
      <c r="AHX13" s="387"/>
      <c r="AHY13" s="387"/>
      <c r="AHZ13" s="387"/>
      <c r="AIA13" s="387"/>
      <c r="AIB13" s="387"/>
    </row>
    <row r="14" spans="1:912" s="397" customFormat="1" ht="35.25" customHeight="1" x14ac:dyDescent="0.2">
      <c r="A14" s="441" t="s">
        <v>332</v>
      </c>
      <c r="B14" s="439">
        <f>'PRESUPUESTO P.I.C.2-Agrupación'!D31</f>
        <v>0</v>
      </c>
      <c r="C14" s="439">
        <f>'PRESUPUESTO P.I.C.2-Agrupación'!E31</f>
        <v>0</v>
      </c>
      <c r="D14" s="439">
        <f>'PRESUPUESTO P.I.C.2-Agrupación'!F31</f>
        <v>0</v>
      </c>
      <c r="E14" s="439">
        <f>'PRESUPUESTO P.I.C.2-Agrupación'!I31</f>
        <v>0</v>
      </c>
      <c r="F14" s="439">
        <f>'PRESUPUESTO P.I.C.2-Agrupación'!L31</f>
        <v>0</v>
      </c>
      <c r="G14" s="439">
        <f>'PRESUPUESTO P.I.C.2-Agrupación'!O31</f>
        <v>0</v>
      </c>
      <c r="H14" s="439">
        <f>'PRESUPUESTO P.I.C.2-Agrupación'!R31</f>
        <v>0</v>
      </c>
      <c r="I14" s="439">
        <f>'PRESUPUESTO P.I.C.2-Agrupación'!U31</f>
        <v>0</v>
      </c>
      <c r="J14" s="391"/>
      <c r="K14" s="391"/>
      <c r="L14" s="391"/>
      <c r="M14" s="391"/>
      <c r="N14" s="391"/>
      <c r="O14" s="391"/>
      <c r="P14" s="391"/>
      <c r="Q14" s="391"/>
      <c r="R14" s="391"/>
      <c r="S14" s="391"/>
    </row>
    <row r="15" spans="1:912" s="397" customFormat="1" ht="35.25" customHeight="1" x14ac:dyDescent="0.2">
      <c r="A15" s="442" t="s">
        <v>524</v>
      </c>
      <c r="B15" s="449">
        <f>'PRESUPUESTO P.I.C.2-Agrupación'!D32</f>
        <v>0</v>
      </c>
      <c r="C15" s="449">
        <f>'PRESUPUESTO P.I.C.2-Agrupación'!E32</f>
        <v>0</v>
      </c>
      <c r="D15" s="449">
        <f>'PRESUPUESTO P.I.C.2-Agrupación'!F32</f>
        <v>0</v>
      </c>
      <c r="E15" s="449">
        <f>'PRESUPUESTO P.I.C.2-Agrupación'!I32</f>
        <v>0</v>
      </c>
      <c r="F15" s="449">
        <f>'PRESUPUESTO P.I.C.2-Agrupación'!L32</f>
        <v>0</v>
      </c>
      <c r="G15" s="449">
        <f>'PRESUPUESTO P.I.C.2-Agrupación'!O32</f>
        <v>0</v>
      </c>
      <c r="H15" s="449">
        <f>'PRESUPUESTO P.I.C.2-Agrupación'!R32</f>
        <v>0</v>
      </c>
      <c r="I15" s="449">
        <f>'PRESUPUESTO P.I.C.2-Agrupación'!U32</f>
        <v>0</v>
      </c>
      <c r="J15" s="391"/>
      <c r="K15" s="391"/>
      <c r="L15" s="391"/>
      <c r="M15" s="391"/>
      <c r="N15" s="391"/>
      <c r="O15" s="391"/>
      <c r="P15" s="391"/>
      <c r="Q15" s="391"/>
      <c r="R15" s="391"/>
      <c r="S15" s="391"/>
    </row>
    <row r="16" spans="1:912" s="397" customFormat="1" ht="36.75" customHeight="1" x14ac:dyDescent="0.2">
      <c r="A16" s="443" t="s">
        <v>387</v>
      </c>
      <c r="B16" s="444">
        <f>'PRESUPUESTO P.I.C.2-Agrupación'!D33</f>
        <v>0</v>
      </c>
      <c r="C16" s="444">
        <f>'PRESUPUESTO P.I.C.2-Agrupación'!E33</f>
        <v>0</v>
      </c>
      <c r="D16" s="444">
        <f>'PRESUPUESTO P.I.C.2-Agrupación'!F33</f>
        <v>0</v>
      </c>
      <c r="E16" s="444">
        <f>'PRESUPUESTO P.I.C.2-Agrupación'!I33</f>
        <v>0</v>
      </c>
      <c r="F16" s="444">
        <f>'PRESUPUESTO P.I.C.2-Agrupación'!L33</f>
        <v>0</v>
      </c>
      <c r="G16" s="444">
        <f>'PRESUPUESTO P.I.C.2-Agrupación'!O33</f>
        <v>0</v>
      </c>
      <c r="H16" s="444">
        <f>'PRESUPUESTO P.I.C.2-Agrupación'!R33</f>
        <v>0</v>
      </c>
      <c r="I16" s="444">
        <f>'PRESUPUESTO P.I.C.2-Agrupación'!U33</f>
        <v>0</v>
      </c>
      <c r="J16" s="391"/>
      <c r="K16" s="391"/>
      <c r="L16" s="391"/>
      <c r="M16" s="391"/>
      <c r="N16" s="391"/>
      <c r="O16" s="391"/>
      <c r="P16" s="391"/>
      <c r="Q16" s="391"/>
      <c r="R16" s="391"/>
      <c r="S16" s="391"/>
    </row>
    <row r="17" spans="1:9" ht="35.25" customHeight="1" x14ac:dyDescent="0.2">
      <c r="A17" s="445" t="s">
        <v>386</v>
      </c>
      <c r="B17" s="451">
        <f>'PRESUPUESTO P.I.C.2-Agrupación'!D34</f>
        <v>0</v>
      </c>
      <c r="C17" s="451">
        <f>'PRESUPUESTO P.I.C.2-Agrupación'!E34</f>
        <v>0</v>
      </c>
      <c r="D17" s="451">
        <f>'PRESUPUESTO P.I.C.2-Agrupación'!F34</f>
        <v>0</v>
      </c>
      <c r="E17" s="451">
        <f>'PRESUPUESTO P.I.C.2-Agrupación'!I34</f>
        <v>0</v>
      </c>
      <c r="F17" s="451">
        <f>'PRESUPUESTO P.I.C.2-Agrupación'!L34</f>
        <v>0</v>
      </c>
      <c r="G17" s="451">
        <f>'PRESUPUESTO P.I.C.2-Agrupación'!O34</f>
        <v>0</v>
      </c>
      <c r="H17" s="451">
        <f>'PRESUPUESTO P.I.C.2-Agrupación'!R34</f>
        <v>0</v>
      </c>
      <c r="I17" s="451">
        <f>'PRESUPUESTO P.I.C.2-Agrupación'!U34</f>
        <v>0</v>
      </c>
    </row>
    <row r="18" spans="1:9" ht="35.25" customHeight="1" x14ac:dyDescent="0.2">
      <c r="A18" s="445" t="s">
        <v>385</v>
      </c>
      <c r="B18" s="398"/>
      <c r="C18" s="447">
        <f>ROUND(IFERROR(C16/$B$16,0),2)</f>
        <v>0</v>
      </c>
      <c r="D18" s="447">
        <f t="shared" ref="D18:I18" si="0">ROUND(IFERROR(D16/$B$16,0),2)</f>
        <v>0</v>
      </c>
      <c r="E18" s="447">
        <f t="shared" si="0"/>
        <v>0</v>
      </c>
      <c r="F18" s="447">
        <f t="shared" si="0"/>
        <v>0</v>
      </c>
      <c r="G18" s="447">
        <f t="shared" si="0"/>
        <v>0</v>
      </c>
      <c r="H18" s="447">
        <f t="shared" si="0"/>
        <v>0</v>
      </c>
      <c r="I18" s="447">
        <f t="shared" si="0"/>
        <v>0</v>
      </c>
    </row>
    <row r="19" spans="1:9" ht="35.25" customHeight="1" x14ac:dyDescent="0.2">
      <c r="B19" s="391"/>
      <c r="C19" s="391"/>
      <c r="D19" s="391"/>
      <c r="E19" s="391"/>
      <c r="F19" s="391"/>
    </row>
    <row r="20" spans="1:9" x14ac:dyDescent="0.2">
      <c r="B20" s="391"/>
      <c r="C20" s="391"/>
      <c r="D20" s="391"/>
      <c r="E20" s="391"/>
      <c r="F20" s="391"/>
    </row>
    <row r="21" spans="1:9" x14ac:dyDescent="0.2">
      <c r="B21" s="391"/>
      <c r="C21" s="391"/>
      <c r="D21" s="391"/>
      <c r="E21" s="391"/>
      <c r="F21" s="391"/>
    </row>
    <row r="22" spans="1:9" x14ac:dyDescent="0.2">
      <c r="B22" s="391"/>
      <c r="C22" s="391"/>
      <c r="D22" s="391"/>
      <c r="E22" s="391"/>
      <c r="F22" s="391"/>
    </row>
    <row r="23" spans="1:9" x14ac:dyDescent="0.2">
      <c r="B23" s="391"/>
      <c r="C23" s="391"/>
      <c r="D23" s="391"/>
      <c r="E23" s="391"/>
      <c r="F23" s="391"/>
    </row>
    <row r="24" spans="1:9" ht="35.25" customHeight="1" x14ac:dyDescent="0.2">
      <c r="B24" s="391"/>
      <c r="C24" s="391"/>
      <c r="D24" s="391"/>
      <c r="E24" s="391"/>
      <c r="F24" s="391"/>
    </row>
    <row r="25" spans="1:9" x14ac:dyDescent="0.2">
      <c r="B25" s="391"/>
      <c r="C25" s="391"/>
      <c r="D25" s="391"/>
      <c r="E25" s="391"/>
      <c r="F25" s="391"/>
    </row>
    <row r="26" spans="1:9" x14ac:dyDescent="0.2">
      <c r="B26" s="391"/>
      <c r="C26" s="391"/>
      <c r="D26" s="391"/>
      <c r="E26" s="391"/>
      <c r="F26" s="391"/>
    </row>
    <row r="27" spans="1:9" x14ac:dyDescent="0.2">
      <c r="B27" s="391"/>
      <c r="C27" s="391"/>
      <c r="D27" s="391"/>
      <c r="E27" s="391"/>
      <c r="F27" s="391"/>
    </row>
    <row r="28" spans="1:9" x14ac:dyDescent="0.2">
      <c r="B28" s="391"/>
      <c r="C28" s="391"/>
      <c r="D28" s="391"/>
      <c r="E28" s="391"/>
      <c r="F28" s="391"/>
    </row>
    <row r="29" spans="1:9" x14ac:dyDescent="0.2">
      <c r="B29" s="391"/>
      <c r="C29" s="391"/>
      <c r="D29" s="391"/>
      <c r="E29" s="391"/>
      <c r="F29" s="391"/>
    </row>
    <row r="30" spans="1:9" x14ac:dyDescent="0.2">
      <c r="B30" s="391"/>
      <c r="C30" s="391"/>
      <c r="D30" s="391"/>
      <c r="E30" s="391"/>
      <c r="F30" s="391"/>
    </row>
    <row r="31" spans="1:9" x14ac:dyDescent="0.2">
      <c r="B31" s="391"/>
      <c r="C31" s="391"/>
      <c r="D31" s="391"/>
      <c r="E31" s="391"/>
      <c r="F31" s="391"/>
    </row>
    <row r="32" spans="1:9" ht="35.25" customHeight="1" x14ac:dyDescent="0.2">
      <c r="B32" s="391"/>
      <c r="C32" s="391"/>
      <c r="D32" s="391"/>
      <c r="E32" s="391"/>
      <c r="F32" s="391"/>
    </row>
    <row r="38" spans="1:913" s="399" customFormat="1" ht="35.25" customHeight="1" x14ac:dyDescent="0.2">
      <c r="A38" s="383"/>
      <c r="F38" s="397"/>
      <c r="G38" s="391"/>
      <c r="H38" s="391"/>
      <c r="I38" s="391"/>
      <c r="J38" s="391"/>
      <c r="K38" s="391"/>
      <c r="L38" s="391"/>
      <c r="M38" s="391"/>
      <c r="N38" s="391"/>
      <c r="O38" s="391"/>
      <c r="P38" s="391"/>
      <c r="Q38" s="391"/>
      <c r="R38" s="391"/>
      <c r="S38" s="391"/>
      <c r="T38" s="391"/>
      <c r="U38" s="39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391"/>
      <c r="CO38" s="391"/>
      <c r="CP38" s="391"/>
      <c r="CQ38" s="391"/>
      <c r="CR38" s="391"/>
      <c r="CS38" s="391"/>
      <c r="CT38" s="391"/>
      <c r="CU38" s="391"/>
      <c r="CV38" s="391"/>
      <c r="CW38" s="391"/>
      <c r="CX38" s="391"/>
      <c r="CY38" s="391"/>
      <c r="CZ38" s="391"/>
      <c r="DA38" s="391"/>
      <c r="DB38" s="391"/>
      <c r="DC38" s="391"/>
      <c r="DD38" s="391"/>
      <c r="DE38" s="391"/>
      <c r="DF38" s="391"/>
      <c r="DG38" s="391"/>
      <c r="DH38" s="391"/>
      <c r="DI38" s="391"/>
      <c r="DJ38" s="391"/>
      <c r="DK38" s="391"/>
      <c r="DL38" s="391"/>
      <c r="DM38" s="391"/>
      <c r="DN38" s="391"/>
      <c r="DO38" s="391"/>
      <c r="DP38" s="391"/>
      <c r="DQ38" s="391"/>
      <c r="DR38" s="391"/>
      <c r="DS38" s="391"/>
      <c r="DT38" s="391"/>
      <c r="DU38" s="391"/>
      <c r="DV38" s="391"/>
      <c r="DW38" s="391"/>
      <c r="DX38" s="391"/>
      <c r="DY38" s="391"/>
      <c r="DZ38" s="391"/>
      <c r="EA38" s="391"/>
      <c r="EB38" s="391"/>
      <c r="EC38" s="391"/>
      <c r="ED38" s="391"/>
      <c r="EE38" s="391"/>
      <c r="EF38" s="391"/>
      <c r="EG38" s="391"/>
      <c r="EH38" s="391"/>
      <c r="EI38" s="391"/>
      <c r="EJ38" s="391"/>
      <c r="EK38" s="391"/>
      <c r="EL38" s="391"/>
      <c r="EM38" s="391"/>
      <c r="EN38" s="391"/>
      <c r="EO38" s="391"/>
      <c r="EP38" s="391"/>
      <c r="EQ38" s="391"/>
      <c r="ER38" s="391"/>
      <c r="ES38" s="391"/>
      <c r="ET38" s="391"/>
      <c r="EU38" s="391"/>
      <c r="EV38" s="391"/>
      <c r="EW38" s="391"/>
      <c r="EX38" s="391"/>
      <c r="EY38" s="391"/>
      <c r="EZ38" s="391"/>
      <c r="FA38" s="391"/>
      <c r="FB38" s="391"/>
      <c r="FC38" s="391"/>
      <c r="FD38" s="391"/>
      <c r="FE38" s="391"/>
      <c r="FF38" s="391"/>
      <c r="FG38" s="391"/>
      <c r="FH38" s="391"/>
      <c r="FI38" s="391"/>
      <c r="FJ38" s="391"/>
      <c r="FK38" s="391"/>
      <c r="FL38" s="391"/>
      <c r="FM38" s="391"/>
      <c r="FN38" s="391"/>
      <c r="FO38" s="391"/>
      <c r="FP38" s="391"/>
      <c r="FQ38" s="391"/>
      <c r="FR38" s="391"/>
      <c r="FS38" s="391"/>
      <c r="FT38" s="391"/>
      <c r="FU38" s="391"/>
      <c r="FV38" s="391"/>
      <c r="FW38" s="391"/>
      <c r="FX38" s="391"/>
      <c r="FY38" s="391"/>
      <c r="FZ38" s="391"/>
      <c r="GA38" s="391"/>
      <c r="GB38" s="391"/>
      <c r="GC38" s="391"/>
      <c r="GD38" s="391"/>
      <c r="GE38" s="391"/>
      <c r="GF38" s="391"/>
      <c r="GG38" s="391"/>
      <c r="GH38" s="391"/>
      <c r="GI38" s="391"/>
      <c r="GJ38" s="391"/>
      <c r="GK38" s="391"/>
      <c r="GL38" s="391"/>
      <c r="GM38" s="391"/>
      <c r="GN38" s="391"/>
      <c r="GO38" s="391"/>
      <c r="GP38" s="391"/>
      <c r="GQ38" s="391"/>
      <c r="GR38" s="391"/>
      <c r="GS38" s="391"/>
      <c r="GT38" s="391"/>
      <c r="GU38" s="391"/>
      <c r="GV38" s="391"/>
      <c r="GW38" s="391"/>
      <c r="GX38" s="391"/>
      <c r="GY38" s="391"/>
      <c r="GZ38" s="391"/>
      <c r="HA38" s="391"/>
      <c r="HB38" s="391"/>
      <c r="HC38" s="391"/>
      <c r="HD38" s="391"/>
      <c r="HE38" s="391"/>
      <c r="HF38" s="391"/>
      <c r="HG38" s="391"/>
      <c r="HH38" s="391"/>
      <c r="HI38" s="391"/>
      <c r="HJ38" s="391"/>
      <c r="HK38" s="391"/>
      <c r="HL38" s="391"/>
      <c r="HM38" s="391"/>
      <c r="HN38" s="391"/>
      <c r="HO38" s="391"/>
      <c r="HP38" s="391"/>
      <c r="HQ38" s="391"/>
      <c r="HR38" s="391"/>
      <c r="HS38" s="391"/>
      <c r="HT38" s="391"/>
      <c r="HU38" s="391"/>
      <c r="HV38" s="391"/>
      <c r="HW38" s="391"/>
      <c r="HX38" s="391"/>
      <c r="HY38" s="391"/>
      <c r="HZ38" s="391"/>
      <c r="IA38" s="391"/>
      <c r="IB38" s="391"/>
      <c r="IC38" s="391"/>
      <c r="ID38" s="391"/>
      <c r="IE38" s="391"/>
      <c r="IF38" s="391"/>
      <c r="IG38" s="391"/>
      <c r="IH38" s="391"/>
      <c r="II38" s="391"/>
      <c r="IJ38" s="391"/>
      <c r="IK38" s="391"/>
      <c r="IL38" s="391"/>
      <c r="IM38" s="391"/>
      <c r="IN38" s="391"/>
      <c r="IO38" s="391"/>
      <c r="IP38" s="391"/>
      <c r="IQ38" s="391"/>
      <c r="IR38" s="391"/>
      <c r="IS38" s="391"/>
      <c r="IT38" s="391"/>
      <c r="IU38" s="391"/>
      <c r="IV38" s="391"/>
      <c r="IW38" s="391"/>
      <c r="IX38" s="391"/>
      <c r="IY38" s="391"/>
      <c r="IZ38" s="391"/>
      <c r="JA38" s="391"/>
      <c r="JB38" s="391"/>
      <c r="JC38" s="391"/>
      <c r="JD38" s="391"/>
      <c r="JE38" s="391"/>
      <c r="JF38" s="391"/>
      <c r="JG38" s="391"/>
      <c r="JH38" s="391"/>
      <c r="JI38" s="391"/>
      <c r="JJ38" s="391"/>
      <c r="JK38" s="391"/>
      <c r="JL38" s="391"/>
      <c r="JM38" s="391"/>
      <c r="JN38" s="391"/>
      <c r="JO38" s="391"/>
      <c r="JP38" s="391"/>
      <c r="JQ38" s="391"/>
      <c r="JR38" s="391"/>
      <c r="JS38" s="391"/>
      <c r="JT38" s="391"/>
      <c r="JU38" s="391"/>
      <c r="JV38" s="391"/>
      <c r="JW38" s="391"/>
      <c r="JX38" s="391"/>
      <c r="JY38" s="391"/>
      <c r="JZ38" s="391"/>
      <c r="KA38" s="391"/>
      <c r="KB38" s="391"/>
      <c r="KC38" s="391"/>
      <c r="KD38" s="391"/>
      <c r="KE38" s="391"/>
      <c r="KF38" s="391"/>
      <c r="KG38" s="391"/>
      <c r="KH38" s="391"/>
      <c r="KI38" s="391"/>
      <c r="KJ38" s="391"/>
      <c r="KK38" s="391"/>
      <c r="KL38" s="391"/>
      <c r="KM38" s="391"/>
      <c r="KN38" s="391"/>
      <c r="KO38" s="391"/>
      <c r="KP38" s="391"/>
      <c r="KQ38" s="391"/>
      <c r="KR38" s="391"/>
      <c r="KS38" s="391"/>
      <c r="KT38" s="391"/>
      <c r="KU38" s="391"/>
      <c r="KV38" s="391"/>
      <c r="KW38" s="391"/>
      <c r="KX38" s="391"/>
      <c r="KY38" s="391"/>
      <c r="KZ38" s="391"/>
      <c r="LA38" s="391"/>
      <c r="LB38" s="391"/>
      <c r="LC38" s="391"/>
      <c r="LD38" s="391"/>
      <c r="LE38" s="391"/>
      <c r="LF38" s="391"/>
      <c r="LG38" s="391"/>
      <c r="LH38" s="391"/>
      <c r="LI38" s="391"/>
      <c r="LJ38" s="391"/>
      <c r="LK38" s="391"/>
      <c r="LL38" s="391"/>
      <c r="LM38" s="391"/>
      <c r="LN38" s="391"/>
      <c r="LO38" s="391"/>
      <c r="LP38" s="391"/>
      <c r="LQ38" s="391"/>
      <c r="LR38" s="391"/>
      <c r="LS38" s="391"/>
      <c r="LT38" s="391"/>
      <c r="LU38" s="391"/>
      <c r="LV38" s="391"/>
      <c r="LW38" s="391"/>
      <c r="LX38" s="391"/>
      <c r="LY38" s="391"/>
      <c r="LZ38" s="391"/>
      <c r="MA38" s="391"/>
      <c r="MB38" s="391"/>
      <c r="MC38" s="391"/>
      <c r="MD38" s="391"/>
      <c r="ME38" s="391"/>
      <c r="MF38" s="391"/>
      <c r="MG38" s="391"/>
      <c r="MH38" s="391"/>
      <c r="MI38" s="391"/>
      <c r="MJ38" s="391"/>
      <c r="MK38" s="391"/>
      <c r="ML38" s="391"/>
      <c r="MM38" s="391"/>
      <c r="MN38" s="391"/>
      <c r="MO38" s="391"/>
      <c r="MP38" s="391"/>
      <c r="MQ38" s="391"/>
      <c r="MR38" s="391"/>
      <c r="MS38" s="391"/>
      <c r="MT38" s="391"/>
      <c r="MU38" s="391"/>
      <c r="MV38" s="391"/>
      <c r="MW38" s="391"/>
      <c r="MX38" s="391"/>
      <c r="MY38" s="391"/>
      <c r="MZ38" s="391"/>
      <c r="NA38" s="391"/>
      <c r="NB38" s="391"/>
      <c r="NC38" s="391"/>
      <c r="ND38" s="391"/>
      <c r="NE38" s="391"/>
      <c r="NF38" s="391"/>
      <c r="NG38" s="391"/>
      <c r="NH38" s="391"/>
      <c r="NI38" s="391"/>
      <c r="NJ38" s="391"/>
      <c r="NK38" s="391"/>
      <c r="NL38" s="391"/>
      <c r="NM38" s="391"/>
      <c r="NN38" s="391"/>
      <c r="NO38" s="391"/>
      <c r="NP38" s="391"/>
      <c r="NQ38" s="391"/>
      <c r="NR38" s="391"/>
      <c r="NS38" s="391"/>
      <c r="NT38" s="391"/>
      <c r="NU38" s="391"/>
      <c r="NV38" s="391"/>
      <c r="NW38" s="391"/>
      <c r="NX38" s="391"/>
      <c r="NY38" s="391"/>
      <c r="NZ38" s="391"/>
      <c r="OA38" s="391"/>
      <c r="OB38" s="391"/>
      <c r="OC38" s="391"/>
      <c r="OD38" s="391"/>
      <c r="OE38" s="391"/>
      <c r="OF38" s="391"/>
      <c r="OG38" s="391"/>
      <c r="OH38" s="391"/>
      <c r="OI38" s="391"/>
      <c r="OJ38" s="391"/>
      <c r="OK38" s="391"/>
      <c r="OL38" s="391"/>
      <c r="OM38" s="391"/>
      <c r="ON38" s="391"/>
      <c r="OO38" s="391"/>
      <c r="OP38" s="391"/>
      <c r="OQ38" s="391"/>
      <c r="OR38" s="391"/>
      <c r="OS38" s="391"/>
      <c r="OT38" s="391"/>
      <c r="OU38" s="391"/>
      <c r="OV38" s="391"/>
      <c r="OW38" s="391"/>
      <c r="OX38" s="391"/>
      <c r="OY38" s="391"/>
      <c r="OZ38" s="391"/>
      <c r="PA38" s="391"/>
      <c r="PB38" s="391"/>
      <c r="PC38" s="391"/>
      <c r="PD38" s="391"/>
      <c r="PE38" s="391"/>
      <c r="PF38" s="391"/>
      <c r="PG38" s="391"/>
      <c r="PH38" s="391"/>
      <c r="PI38" s="391"/>
      <c r="PJ38" s="391"/>
      <c r="PK38" s="391"/>
      <c r="PL38" s="391"/>
      <c r="PM38" s="391"/>
      <c r="PN38" s="391"/>
      <c r="PO38" s="391"/>
      <c r="PP38" s="391"/>
      <c r="PQ38" s="391"/>
      <c r="PR38" s="391"/>
      <c r="PS38" s="391"/>
      <c r="PT38" s="391"/>
      <c r="PU38" s="391"/>
      <c r="PV38" s="391"/>
      <c r="PW38" s="391"/>
      <c r="PX38" s="391"/>
      <c r="PY38" s="391"/>
      <c r="PZ38" s="391"/>
      <c r="QA38" s="391"/>
      <c r="QB38" s="391"/>
      <c r="QC38" s="391"/>
      <c r="QD38" s="391"/>
      <c r="QE38" s="391"/>
      <c r="QF38" s="391"/>
      <c r="QG38" s="391"/>
      <c r="QH38" s="391"/>
      <c r="QI38" s="391"/>
      <c r="QJ38" s="391"/>
      <c r="QK38" s="391"/>
      <c r="QL38" s="391"/>
      <c r="QM38" s="391"/>
      <c r="QN38" s="391"/>
      <c r="QO38" s="391"/>
      <c r="QP38" s="391"/>
      <c r="QQ38" s="391"/>
      <c r="QR38" s="391"/>
      <c r="QS38" s="391"/>
      <c r="QT38" s="391"/>
      <c r="QU38" s="391"/>
      <c r="QV38" s="391"/>
      <c r="QW38" s="391"/>
      <c r="QX38" s="391"/>
      <c r="QY38" s="391"/>
      <c r="QZ38" s="391"/>
      <c r="RA38" s="391"/>
      <c r="RB38" s="391"/>
      <c r="RC38" s="391"/>
      <c r="RD38" s="391"/>
      <c r="RE38" s="391"/>
      <c r="RF38" s="391"/>
      <c r="RG38" s="391"/>
      <c r="RH38" s="391"/>
      <c r="RI38" s="391"/>
      <c r="RJ38" s="391"/>
      <c r="RK38" s="391"/>
      <c r="RL38" s="391"/>
      <c r="RM38" s="391"/>
      <c r="RN38" s="391"/>
      <c r="RO38" s="391"/>
      <c r="RP38" s="391"/>
      <c r="RQ38" s="391"/>
      <c r="RR38" s="391"/>
      <c r="RS38" s="391"/>
      <c r="RT38" s="391"/>
      <c r="RU38" s="391"/>
      <c r="RV38" s="391"/>
      <c r="RW38" s="391"/>
      <c r="RX38" s="391"/>
      <c r="RY38" s="391"/>
      <c r="RZ38" s="391"/>
      <c r="SA38" s="391"/>
      <c r="SB38" s="391"/>
      <c r="SC38" s="391"/>
      <c r="SD38" s="391"/>
      <c r="SE38" s="391"/>
      <c r="SF38" s="391"/>
      <c r="SG38" s="391"/>
      <c r="SH38" s="391"/>
      <c r="SI38" s="391"/>
      <c r="SJ38" s="391"/>
      <c r="SK38" s="391"/>
      <c r="SL38" s="391"/>
      <c r="SM38" s="391"/>
      <c r="SN38" s="391"/>
      <c r="SO38" s="391"/>
      <c r="SP38" s="391"/>
      <c r="SQ38" s="391"/>
      <c r="SR38" s="391"/>
      <c r="SS38" s="391"/>
      <c r="ST38" s="391"/>
      <c r="SU38" s="391"/>
      <c r="SV38" s="391"/>
      <c r="SW38" s="391"/>
      <c r="SX38" s="391"/>
      <c r="SY38" s="391"/>
      <c r="SZ38" s="391"/>
      <c r="TA38" s="391"/>
      <c r="TB38" s="391"/>
      <c r="TC38" s="391"/>
      <c r="TD38" s="391"/>
      <c r="TE38" s="391"/>
      <c r="TF38" s="391"/>
      <c r="TG38" s="391"/>
      <c r="TH38" s="391"/>
      <c r="TI38" s="391"/>
      <c r="TJ38" s="391"/>
      <c r="TK38" s="391"/>
      <c r="TL38" s="391"/>
      <c r="TM38" s="391"/>
      <c r="TN38" s="391"/>
      <c r="TO38" s="391"/>
      <c r="TP38" s="391"/>
      <c r="TQ38" s="391"/>
      <c r="TR38" s="391"/>
      <c r="TS38" s="391"/>
      <c r="TT38" s="391"/>
      <c r="TU38" s="391"/>
      <c r="TV38" s="391"/>
      <c r="TW38" s="391"/>
      <c r="TX38" s="391"/>
      <c r="TY38" s="391"/>
      <c r="TZ38" s="391"/>
      <c r="UA38" s="391"/>
      <c r="UB38" s="391"/>
      <c r="UC38" s="391"/>
      <c r="UD38" s="391"/>
      <c r="UE38" s="391"/>
      <c r="UF38" s="391"/>
      <c r="UG38" s="391"/>
      <c r="UH38" s="391"/>
      <c r="UI38" s="391"/>
      <c r="UJ38" s="391"/>
      <c r="UK38" s="391"/>
      <c r="UL38" s="391"/>
      <c r="UM38" s="391"/>
      <c r="UN38" s="391"/>
      <c r="UO38" s="391"/>
      <c r="UP38" s="391"/>
      <c r="UQ38" s="391"/>
      <c r="UR38" s="391"/>
      <c r="US38" s="391"/>
      <c r="UT38" s="391"/>
      <c r="UU38" s="391"/>
      <c r="UV38" s="391"/>
      <c r="UW38" s="391"/>
      <c r="UX38" s="391"/>
      <c r="UY38" s="391"/>
      <c r="UZ38" s="391"/>
      <c r="VA38" s="391"/>
      <c r="VB38" s="391"/>
      <c r="VC38" s="391"/>
      <c r="VD38" s="391"/>
      <c r="VE38" s="391"/>
      <c r="VF38" s="391"/>
      <c r="VG38" s="391"/>
      <c r="VH38" s="391"/>
      <c r="VI38" s="391"/>
      <c r="VJ38" s="391"/>
      <c r="VK38" s="391"/>
      <c r="VL38" s="391"/>
      <c r="VM38" s="391"/>
      <c r="VN38" s="391"/>
      <c r="VO38" s="391"/>
      <c r="VP38" s="391"/>
      <c r="VQ38" s="391"/>
      <c r="VR38" s="391"/>
      <c r="VS38" s="391"/>
      <c r="VT38" s="391"/>
      <c r="VU38" s="391"/>
      <c r="VV38" s="391"/>
      <c r="VW38" s="391"/>
      <c r="VX38" s="391"/>
      <c r="VY38" s="391"/>
      <c r="VZ38" s="391"/>
      <c r="WA38" s="391"/>
      <c r="WB38" s="391"/>
      <c r="WC38" s="391"/>
      <c r="WD38" s="391"/>
      <c r="WE38" s="391"/>
      <c r="WF38" s="391"/>
      <c r="WG38" s="391"/>
      <c r="WH38" s="391"/>
      <c r="WI38" s="391"/>
      <c r="WJ38" s="391"/>
      <c r="WK38" s="391"/>
      <c r="WL38" s="391"/>
      <c r="WM38" s="391"/>
      <c r="WN38" s="391"/>
      <c r="WO38" s="391"/>
      <c r="WP38" s="391"/>
      <c r="WQ38" s="391"/>
      <c r="WR38" s="391"/>
      <c r="WS38" s="391"/>
      <c r="WT38" s="391"/>
      <c r="WU38" s="391"/>
      <c r="WV38" s="391"/>
      <c r="WW38" s="391"/>
      <c r="WX38" s="391"/>
      <c r="WY38" s="391"/>
      <c r="WZ38" s="391"/>
      <c r="XA38" s="391"/>
      <c r="XB38" s="391"/>
      <c r="XC38" s="391"/>
      <c r="XD38" s="391"/>
      <c r="XE38" s="391"/>
      <c r="XF38" s="391"/>
      <c r="XG38" s="391"/>
      <c r="XH38" s="391"/>
      <c r="XI38" s="391"/>
      <c r="XJ38" s="391"/>
      <c r="XK38" s="391"/>
      <c r="XL38" s="391"/>
      <c r="XM38" s="391"/>
      <c r="XN38" s="391"/>
      <c r="XO38" s="391"/>
      <c r="XP38" s="391"/>
      <c r="XQ38" s="391"/>
      <c r="XR38" s="391"/>
      <c r="XS38" s="391"/>
      <c r="XT38" s="391"/>
      <c r="XU38" s="391"/>
      <c r="XV38" s="391"/>
      <c r="XW38" s="391"/>
      <c r="XX38" s="391"/>
      <c r="XY38" s="391"/>
      <c r="XZ38" s="391"/>
      <c r="YA38" s="391"/>
      <c r="YB38" s="391"/>
      <c r="YC38" s="391"/>
      <c r="YD38" s="391"/>
      <c r="YE38" s="391"/>
      <c r="YF38" s="391"/>
      <c r="YG38" s="391"/>
      <c r="YH38" s="391"/>
      <c r="YI38" s="391"/>
      <c r="YJ38" s="391"/>
      <c r="YK38" s="391"/>
      <c r="YL38" s="391"/>
      <c r="YM38" s="391"/>
      <c r="YN38" s="391"/>
      <c r="YO38" s="391"/>
      <c r="YP38" s="391"/>
      <c r="YQ38" s="391"/>
      <c r="YR38" s="391"/>
      <c r="YS38" s="391"/>
      <c r="YT38" s="391"/>
      <c r="YU38" s="391"/>
      <c r="YV38" s="391"/>
      <c r="YW38" s="391"/>
      <c r="YX38" s="391"/>
      <c r="YY38" s="391"/>
      <c r="YZ38" s="391"/>
      <c r="ZA38" s="391"/>
      <c r="ZB38" s="391"/>
      <c r="ZC38" s="391"/>
      <c r="ZD38" s="391"/>
      <c r="ZE38" s="391"/>
      <c r="ZF38" s="391"/>
      <c r="ZG38" s="391"/>
      <c r="ZH38" s="391"/>
      <c r="ZI38" s="391"/>
      <c r="ZJ38" s="391"/>
      <c r="ZK38" s="391"/>
      <c r="ZL38" s="391"/>
      <c r="ZM38" s="391"/>
      <c r="ZN38" s="391"/>
      <c r="ZO38" s="391"/>
      <c r="ZP38" s="391"/>
      <c r="ZQ38" s="391"/>
      <c r="ZR38" s="391"/>
      <c r="ZS38" s="391"/>
      <c r="ZT38" s="391"/>
      <c r="ZU38" s="391"/>
      <c r="ZV38" s="391"/>
      <c r="ZW38" s="391"/>
      <c r="ZX38" s="391"/>
      <c r="ZY38" s="391"/>
      <c r="ZZ38" s="391"/>
      <c r="AAA38" s="391"/>
      <c r="AAB38" s="391"/>
      <c r="AAC38" s="391"/>
      <c r="AAD38" s="391"/>
      <c r="AAE38" s="391"/>
      <c r="AAF38" s="391"/>
      <c r="AAG38" s="391"/>
      <c r="AAH38" s="391"/>
      <c r="AAI38" s="391"/>
      <c r="AAJ38" s="391"/>
      <c r="AAK38" s="391"/>
      <c r="AAL38" s="391"/>
      <c r="AAM38" s="391"/>
      <c r="AAN38" s="391"/>
      <c r="AAO38" s="391"/>
      <c r="AAP38" s="391"/>
      <c r="AAQ38" s="391"/>
      <c r="AAR38" s="391"/>
      <c r="AAS38" s="391"/>
      <c r="AAT38" s="391"/>
      <c r="AAU38" s="391"/>
      <c r="AAV38" s="391"/>
      <c r="AAW38" s="391"/>
      <c r="AAX38" s="391"/>
      <c r="AAY38" s="391"/>
      <c r="AAZ38" s="391"/>
      <c r="ABA38" s="391"/>
      <c r="ABB38" s="391"/>
      <c r="ABC38" s="391"/>
      <c r="ABD38" s="391"/>
      <c r="ABE38" s="391"/>
      <c r="ABF38" s="391"/>
      <c r="ABG38" s="391"/>
      <c r="ABH38" s="391"/>
      <c r="ABI38" s="391"/>
      <c r="ABJ38" s="391"/>
      <c r="ABK38" s="391"/>
      <c r="ABL38" s="391"/>
      <c r="ABM38" s="391"/>
      <c r="ABN38" s="391"/>
      <c r="ABO38" s="391"/>
      <c r="ABP38" s="391"/>
      <c r="ABQ38" s="391"/>
      <c r="ABR38" s="391"/>
      <c r="ABS38" s="391"/>
      <c r="ABT38" s="391"/>
      <c r="ABU38" s="391"/>
      <c r="ABV38" s="391"/>
      <c r="ABW38" s="391"/>
      <c r="ABX38" s="391"/>
      <c r="ABY38" s="391"/>
      <c r="ABZ38" s="391"/>
      <c r="ACA38" s="391"/>
      <c r="ACB38" s="391"/>
      <c r="ACC38" s="391"/>
      <c r="ACD38" s="391"/>
      <c r="ACE38" s="391"/>
      <c r="ACF38" s="391"/>
      <c r="ACG38" s="391"/>
      <c r="ACH38" s="391"/>
      <c r="ACI38" s="391"/>
      <c r="ACJ38" s="391"/>
      <c r="ACK38" s="391"/>
      <c r="ACL38" s="391"/>
      <c r="ACM38" s="391"/>
      <c r="ACN38" s="391"/>
      <c r="ACO38" s="391"/>
      <c r="ACP38" s="391"/>
      <c r="ACQ38" s="391"/>
      <c r="ACR38" s="391"/>
      <c r="ACS38" s="391"/>
      <c r="ACT38" s="391"/>
      <c r="ACU38" s="391"/>
      <c r="ACV38" s="391"/>
      <c r="ACW38" s="391"/>
      <c r="ACX38" s="391"/>
      <c r="ACY38" s="391"/>
      <c r="ACZ38" s="391"/>
      <c r="ADA38" s="391"/>
      <c r="ADB38" s="391"/>
      <c r="ADC38" s="391"/>
      <c r="ADD38" s="391"/>
      <c r="ADE38" s="391"/>
      <c r="ADF38" s="391"/>
      <c r="ADG38" s="391"/>
      <c r="ADH38" s="391"/>
      <c r="ADI38" s="391"/>
      <c r="ADJ38" s="391"/>
      <c r="ADK38" s="391"/>
      <c r="ADL38" s="391"/>
      <c r="ADM38" s="391"/>
      <c r="ADN38" s="391"/>
      <c r="ADO38" s="391"/>
      <c r="ADP38" s="391"/>
      <c r="ADQ38" s="391"/>
      <c r="ADR38" s="391"/>
      <c r="ADS38" s="391"/>
      <c r="ADT38" s="391"/>
      <c r="ADU38" s="391"/>
      <c r="ADV38" s="391"/>
      <c r="ADW38" s="391"/>
      <c r="ADX38" s="391"/>
      <c r="ADY38" s="391"/>
      <c r="ADZ38" s="391"/>
      <c r="AEA38" s="391"/>
      <c r="AEB38" s="391"/>
      <c r="AEC38" s="391"/>
      <c r="AED38" s="391"/>
      <c r="AEE38" s="391"/>
      <c r="AEF38" s="391"/>
      <c r="AEG38" s="391"/>
      <c r="AEH38" s="391"/>
      <c r="AEI38" s="391"/>
      <c r="AEJ38" s="391"/>
      <c r="AEK38" s="391"/>
      <c r="AEL38" s="391"/>
      <c r="AEM38" s="391"/>
      <c r="AEN38" s="391"/>
      <c r="AEO38" s="391"/>
      <c r="AEP38" s="391"/>
      <c r="AEQ38" s="391"/>
      <c r="AER38" s="391"/>
      <c r="AES38" s="391"/>
      <c r="AET38" s="391"/>
      <c r="AEU38" s="391"/>
      <c r="AEV38" s="391"/>
      <c r="AEW38" s="391"/>
      <c r="AEX38" s="391"/>
      <c r="AEY38" s="391"/>
      <c r="AEZ38" s="391"/>
      <c r="AFA38" s="391"/>
      <c r="AFB38" s="391"/>
      <c r="AFC38" s="391"/>
      <c r="AFD38" s="391"/>
      <c r="AFE38" s="391"/>
      <c r="AFF38" s="391"/>
      <c r="AFG38" s="391"/>
      <c r="AFH38" s="391"/>
      <c r="AFI38" s="391"/>
      <c r="AFJ38" s="391"/>
      <c r="AFK38" s="391"/>
      <c r="AFL38" s="391"/>
      <c r="AFM38" s="391"/>
      <c r="AFN38" s="391"/>
      <c r="AFO38" s="391"/>
      <c r="AFP38" s="391"/>
      <c r="AFQ38" s="391"/>
      <c r="AFR38" s="391"/>
      <c r="AFS38" s="391"/>
      <c r="AFT38" s="391"/>
      <c r="AFU38" s="391"/>
      <c r="AFV38" s="391"/>
      <c r="AFW38" s="391"/>
      <c r="AFX38" s="391"/>
      <c r="AFY38" s="391"/>
      <c r="AFZ38" s="391"/>
      <c r="AGA38" s="391"/>
      <c r="AGB38" s="391"/>
      <c r="AGC38" s="391"/>
      <c r="AGD38" s="391"/>
      <c r="AGE38" s="391"/>
      <c r="AGF38" s="391"/>
      <c r="AGG38" s="391"/>
      <c r="AGH38" s="391"/>
      <c r="AGI38" s="391"/>
      <c r="AGJ38" s="391"/>
      <c r="AGK38" s="391"/>
      <c r="AGL38" s="391"/>
      <c r="AGM38" s="391"/>
      <c r="AGN38" s="391"/>
      <c r="AGO38" s="391"/>
      <c r="AGP38" s="391"/>
      <c r="AGQ38" s="391"/>
      <c r="AGR38" s="391"/>
      <c r="AGS38" s="391"/>
      <c r="AGT38" s="391"/>
      <c r="AGU38" s="391"/>
      <c r="AGV38" s="391"/>
      <c r="AGW38" s="391"/>
      <c r="AGX38" s="391"/>
      <c r="AGY38" s="391"/>
      <c r="AGZ38" s="391"/>
      <c r="AHA38" s="391"/>
      <c r="AHB38" s="391"/>
      <c r="AHC38" s="391"/>
      <c r="AHD38" s="391"/>
      <c r="AHE38" s="391"/>
      <c r="AHF38" s="391"/>
      <c r="AHG38" s="391"/>
      <c r="AHH38" s="391"/>
      <c r="AHI38" s="391"/>
      <c r="AHJ38" s="391"/>
      <c r="AHK38" s="391"/>
      <c r="AHL38" s="391"/>
      <c r="AHM38" s="391"/>
      <c r="AHN38" s="391"/>
      <c r="AHO38" s="391"/>
      <c r="AHP38" s="391"/>
      <c r="AHQ38" s="391"/>
      <c r="AHR38" s="391"/>
      <c r="AHS38" s="391"/>
      <c r="AHT38" s="391"/>
      <c r="AHU38" s="391"/>
      <c r="AHV38" s="391"/>
      <c r="AHW38" s="391"/>
      <c r="AHX38" s="391"/>
      <c r="AHY38" s="391"/>
      <c r="AHZ38" s="391"/>
      <c r="AIA38" s="391"/>
      <c r="AIB38" s="391"/>
      <c r="AIC38" s="391"/>
    </row>
    <row r="39" spans="1:913" s="399" customFormat="1" ht="35.25" customHeight="1" x14ac:dyDescent="0.2">
      <c r="A39" s="383"/>
      <c r="F39" s="397"/>
      <c r="G39" s="391"/>
      <c r="H39" s="391"/>
      <c r="I39" s="391"/>
      <c r="J39" s="391"/>
      <c r="K39" s="391"/>
      <c r="L39" s="391"/>
      <c r="M39" s="391"/>
      <c r="N39" s="391"/>
      <c r="O39" s="391"/>
      <c r="P39" s="391"/>
      <c r="Q39" s="391"/>
      <c r="R39" s="391"/>
      <c r="S39" s="391"/>
      <c r="T39" s="391"/>
      <c r="U39" s="39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391"/>
      <c r="CO39" s="391"/>
      <c r="CP39" s="391"/>
      <c r="CQ39" s="391"/>
      <c r="CR39" s="391"/>
      <c r="CS39" s="391"/>
      <c r="CT39" s="391"/>
      <c r="CU39" s="391"/>
      <c r="CV39" s="391"/>
      <c r="CW39" s="391"/>
      <c r="CX39" s="391"/>
      <c r="CY39" s="391"/>
      <c r="CZ39" s="391"/>
      <c r="DA39" s="391"/>
      <c r="DB39" s="391"/>
      <c r="DC39" s="391"/>
      <c r="DD39" s="391"/>
      <c r="DE39" s="391"/>
      <c r="DF39" s="391"/>
      <c r="DG39" s="391"/>
      <c r="DH39" s="391"/>
      <c r="DI39" s="391"/>
      <c r="DJ39" s="391"/>
      <c r="DK39" s="391"/>
      <c r="DL39" s="391"/>
      <c r="DM39" s="391"/>
      <c r="DN39" s="391"/>
      <c r="DO39" s="391"/>
      <c r="DP39" s="391"/>
      <c r="DQ39" s="391"/>
      <c r="DR39" s="391"/>
      <c r="DS39" s="391"/>
      <c r="DT39" s="391"/>
      <c r="DU39" s="391"/>
      <c r="DV39" s="391"/>
      <c r="DW39" s="391"/>
      <c r="DX39" s="391"/>
      <c r="DY39" s="391"/>
      <c r="DZ39" s="391"/>
      <c r="EA39" s="391"/>
      <c r="EB39" s="391"/>
      <c r="EC39" s="391"/>
      <c r="ED39" s="391"/>
      <c r="EE39" s="391"/>
      <c r="EF39" s="391"/>
      <c r="EG39" s="391"/>
      <c r="EH39" s="391"/>
      <c r="EI39" s="391"/>
      <c r="EJ39" s="391"/>
      <c r="EK39" s="391"/>
      <c r="EL39" s="391"/>
      <c r="EM39" s="391"/>
      <c r="EN39" s="391"/>
      <c r="EO39" s="391"/>
      <c r="EP39" s="391"/>
      <c r="EQ39" s="391"/>
      <c r="ER39" s="391"/>
      <c r="ES39" s="391"/>
      <c r="ET39" s="391"/>
      <c r="EU39" s="391"/>
      <c r="EV39" s="391"/>
      <c r="EW39" s="391"/>
      <c r="EX39" s="391"/>
      <c r="EY39" s="391"/>
      <c r="EZ39" s="391"/>
      <c r="FA39" s="391"/>
      <c r="FB39" s="391"/>
      <c r="FC39" s="391"/>
      <c r="FD39" s="391"/>
      <c r="FE39" s="391"/>
      <c r="FF39" s="391"/>
      <c r="FG39" s="391"/>
      <c r="FH39" s="391"/>
      <c r="FI39" s="391"/>
      <c r="FJ39" s="391"/>
      <c r="FK39" s="391"/>
      <c r="FL39" s="391"/>
      <c r="FM39" s="391"/>
      <c r="FN39" s="391"/>
      <c r="FO39" s="391"/>
      <c r="FP39" s="391"/>
      <c r="FQ39" s="391"/>
      <c r="FR39" s="391"/>
      <c r="FS39" s="391"/>
      <c r="FT39" s="391"/>
      <c r="FU39" s="391"/>
      <c r="FV39" s="391"/>
      <c r="FW39" s="391"/>
      <c r="FX39" s="391"/>
      <c r="FY39" s="391"/>
      <c r="FZ39" s="391"/>
      <c r="GA39" s="391"/>
      <c r="GB39" s="391"/>
      <c r="GC39" s="391"/>
      <c r="GD39" s="391"/>
      <c r="GE39" s="391"/>
      <c r="GF39" s="391"/>
      <c r="GG39" s="391"/>
      <c r="GH39" s="391"/>
      <c r="GI39" s="391"/>
      <c r="GJ39" s="391"/>
      <c r="GK39" s="391"/>
      <c r="GL39" s="391"/>
      <c r="GM39" s="391"/>
      <c r="GN39" s="391"/>
      <c r="GO39" s="391"/>
      <c r="GP39" s="391"/>
      <c r="GQ39" s="391"/>
      <c r="GR39" s="391"/>
      <c r="GS39" s="391"/>
      <c r="GT39" s="391"/>
      <c r="GU39" s="391"/>
      <c r="GV39" s="391"/>
      <c r="GW39" s="391"/>
      <c r="GX39" s="391"/>
      <c r="GY39" s="391"/>
      <c r="GZ39" s="391"/>
      <c r="HA39" s="391"/>
      <c r="HB39" s="391"/>
      <c r="HC39" s="391"/>
      <c r="HD39" s="391"/>
      <c r="HE39" s="391"/>
      <c r="HF39" s="391"/>
      <c r="HG39" s="391"/>
      <c r="HH39" s="391"/>
      <c r="HI39" s="391"/>
      <c r="HJ39" s="391"/>
      <c r="HK39" s="391"/>
      <c r="HL39" s="391"/>
      <c r="HM39" s="391"/>
      <c r="HN39" s="391"/>
      <c r="HO39" s="391"/>
      <c r="HP39" s="391"/>
      <c r="HQ39" s="391"/>
      <c r="HR39" s="391"/>
      <c r="HS39" s="391"/>
      <c r="HT39" s="391"/>
      <c r="HU39" s="391"/>
      <c r="HV39" s="391"/>
      <c r="HW39" s="391"/>
      <c r="HX39" s="391"/>
      <c r="HY39" s="391"/>
      <c r="HZ39" s="391"/>
      <c r="IA39" s="391"/>
      <c r="IB39" s="391"/>
      <c r="IC39" s="391"/>
      <c r="ID39" s="391"/>
      <c r="IE39" s="391"/>
      <c r="IF39" s="391"/>
      <c r="IG39" s="391"/>
      <c r="IH39" s="391"/>
      <c r="II39" s="391"/>
      <c r="IJ39" s="391"/>
      <c r="IK39" s="391"/>
      <c r="IL39" s="391"/>
      <c r="IM39" s="391"/>
      <c r="IN39" s="391"/>
      <c r="IO39" s="391"/>
      <c r="IP39" s="391"/>
      <c r="IQ39" s="391"/>
      <c r="IR39" s="391"/>
      <c r="IS39" s="391"/>
      <c r="IT39" s="391"/>
      <c r="IU39" s="391"/>
      <c r="IV39" s="391"/>
      <c r="IW39" s="391"/>
      <c r="IX39" s="391"/>
      <c r="IY39" s="391"/>
      <c r="IZ39" s="391"/>
      <c r="JA39" s="391"/>
      <c r="JB39" s="391"/>
      <c r="JC39" s="391"/>
      <c r="JD39" s="391"/>
      <c r="JE39" s="391"/>
      <c r="JF39" s="391"/>
      <c r="JG39" s="391"/>
      <c r="JH39" s="391"/>
      <c r="JI39" s="391"/>
      <c r="JJ39" s="391"/>
      <c r="JK39" s="391"/>
      <c r="JL39" s="391"/>
      <c r="JM39" s="391"/>
      <c r="JN39" s="391"/>
      <c r="JO39" s="391"/>
      <c r="JP39" s="391"/>
      <c r="JQ39" s="391"/>
      <c r="JR39" s="391"/>
      <c r="JS39" s="391"/>
      <c r="JT39" s="391"/>
      <c r="JU39" s="391"/>
      <c r="JV39" s="391"/>
      <c r="JW39" s="391"/>
      <c r="JX39" s="391"/>
      <c r="JY39" s="391"/>
      <c r="JZ39" s="391"/>
      <c r="KA39" s="391"/>
      <c r="KB39" s="391"/>
      <c r="KC39" s="391"/>
      <c r="KD39" s="391"/>
      <c r="KE39" s="391"/>
      <c r="KF39" s="391"/>
      <c r="KG39" s="391"/>
      <c r="KH39" s="391"/>
      <c r="KI39" s="391"/>
      <c r="KJ39" s="391"/>
      <c r="KK39" s="391"/>
      <c r="KL39" s="391"/>
      <c r="KM39" s="391"/>
      <c r="KN39" s="391"/>
      <c r="KO39" s="391"/>
      <c r="KP39" s="391"/>
      <c r="KQ39" s="391"/>
      <c r="KR39" s="391"/>
      <c r="KS39" s="391"/>
      <c r="KT39" s="391"/>
      <c r="KU39" s="391"/>
      <c r="KV39" s="391"/>
      <c r="KW39" s="391"/>
      <c r="KX39" s="391"/>
      <c r="KY39" s="391"/>
      <c r="KZ39" s="391"/>
      <c r="LA39" s="391"/>
      <c r="LB39" s="391"/>
      <c r="LC39" s="391"/>
      <c r="LD39" s="391"/>
      <c r="LE39" s="391"/>
      <c r="LF39" s="391"/>
      <c r="LG39" s="391"/>
      <c r="LH39" s="391"/>
      <c r="LI39" s="391"/>
      <c r="LJ39" s="391"/>
      <c r="LK39" s="391"/>
      <c r="LL39" s="391"/>
      <c r="LM39" s="391"/>
      <c r="LN39" s="391"/>
      <c r="LO39" s="391"/>
      <c r="LP39" s="391"/>
      <c r="LQ39" s="391"/>
      <c r="LR39" s="391"/>
      <c r="LS39" s="391"/>
      <c r="LT39" s="391"/>
      <c r="LU39" s="391"/>
      <c r="LV39" s="391"/>
      <c r="LW39" s="391"/>
      <c r="LX39" s="391"/>
      <c r="LY39" s="391"/>
      <c r="LZ39" s="391"/>
      <c r="MA39" s="391"/>
      <c r="MB39" s="391"/>
      <c r="MC39" s="391"/>
      <c r="MD39" s="391"/>
      <c r="ME39" s="391"/>
      <c r="MF39" s="391"/>
      <c r="MG39" s="391"/>
      <c r="MH39" s="391"/>
      <c r="MI39" s="391"/>
      <c r="MJ39" s="391"/>
      <c r="MK39" s="391"/>
      <c r="ML39" s="391"/>
      <c r="MM39" s="391"/>
      <c r="MN39" s="391"/>
      <c r="MO39" s="391"/>
      <c r="MP39" s="391"/>
      <c r="MQ39" s="391"/>
      <c r="MR39" s="391"/>
      <c r="MS39" s="391"/>
      <c r="MT39" s="391"/>
      <c r="MU39" s="391"/>
      <c r="MV39" s="391"/>
      <c r="MW39" s="391"/>
      <c r="MX39" s="391"/>
      <c r="MY39" s="391"/>
      <c r="MZ39" s="391"/>
      <c r="NA39" s="391"/>
      <c r="NB39" s="391"/>
      <c r="NC39" s="391"/>
      <c r="ND39" s="391"/>
      <c r="NE39" s="391"/>
      <c r="NF39" s="391"/>
      <c r="NG39" s="391"/>
      <c r="NH39" s="391"/>
      <c r="NI39" s="391"/>
      <c r="NJ39" s="391"/>
      <c r="NK39" s="391"/>
      <c r="NL39" s="391"/>
      <c r="NM39" s="391"/>
      <c r="NN39" s="391"/>
      <c r="NO39" s="391"/>
      <c r="NP39" s="391"/>
      <c r="NQ39" s="391"/>
      <c r="NR39" s="391"/>
      <c r="NS39" s="391"/>
      <c r="NT39" s="391"/>
      <c r="NU39" s="391"/>
      <c r="NV39" s="391"/>
      <c r="NW39" s="391"/>
      <c r="NX39" s="391"/>
      <c r="NY39" s="391"/>
      <c r="NZ39" s="391"/>
      <c r="OA39" s="391"/>
      <c r="OB39" s="391"/>
      <c r="OC39" s="391"/>
      <c r="OD39" s="391"/>
      <c r="OE39" s="391"/>
      <c r="OF39" s="391"/>
      <c r="OG39" s="391"/>
      <c r="OH39" s="391"/>
      <c r="OI39" s="391"/>
      <c r="OJ39" s="391"/>
      <c r="OK39" s="391"/>
      <c r="OL39" s="391"/>
      <c r="OM39" s="391"/>
      <c r="ON39" s="391"/>
      <c r="OO39" s="391"/>
      <c r="OP39" s="391"/>
      <c r="OQ39" s="391"/>
      <c r="OR39" s="391"/>
      <c r="OS39" s="391"/>
      <c r="OT39" s="391"/>
      <c r="OU39" s="391"/>
      <c r="OV39" s="391"/>
      <c r="OW39" s="391"/>
      <c r="OX39" s="391"/>
      <c r="OY39" s="391"/>
      <c r="OZ39" s="391"/>
      <c r="PA39" s="391"/>
      <c r="PB39" s="391"/>
      <c r="PC39" s="391"/>
      <c r="PD39" s="391"/>
      <c r="PE39" s="391"/>
      <c r="PF39" s="391"/>
      <c r="PG39" s="391"/>
      <c r="PH39" s="391"/>
      <c r="PI39" s="391"/>
      <c r="PJ39" s="391"/>
      <c r="PK39" s="391"/>
      <c r="PL39" s="391"/>
      <c r="PM39" s="391"/>
      <c r="PN39" s="391"/>
      <c r="PO39" s="391"/>
      <c r="PP39" s="391"/>
      <c r="PQ39" s="391"/>
      <c r="PR39" s="391"/>
      <c r="PS39" s="391"/>
      <c r="PT39" s="391"/>
      <c r="PU39" s="391"/>
      <c r="PV39" s="391"/>
      <c r="PW39" s="391"/>
      <c r="PX39" s="391"/>
      <c r="PY39" s="391"/>
      <c r="PZ39" s="391"/>
      <c r="QA39" s="391"/>
      <c r="QB39" s="391"/>
      <c r="QC39" s="391"/>
      <c r="QD39" s="391"/>
      <c r="QE39" s="391"/>
      <c r="QF39" s="391"/>
      <c r="QG39" s="391"/>
      <c r="QH39" s="391"/>
      <c r="QI39" s="391"/>
      <c r="QJ39" s="391"/>
      <c r="QK39" s="391"/>
      <c r="QL39" s="391"/>
      <c r="QM39" s="391"/>
      <c r="QN39" s="391"/>
      <c r="QO39" s="391"/>
      <c r="QP39" s="391"/>
      <c r="QQ39" s="391"/>
      <c r="QR39" s="391"/>
      <c r="QS39" s="391"/>
      <c r="QT39" s="391"/>
      <c r="QU39" s="391"/>
      <c r="QV39" s="391"/>
      <c r="QW39" s="391"/>
      <c r="QX39" s="391"/>
      <c r="QY39" s="391"/>
      <c r="QZ39" s="391"/>
      <c r="RA39" s="391"/>
      <c r="RB39" s="391"/>
      <c r="RC39" s="391"/>
      <c r="RD39" s="391"/>
      <c r="RE39" s="391"/>
      <c r="RF39" s="391"/>
      <c r="RG39" s="391"/>
      <c r="RH39" s="391"/>
      <c r="RI39" s="391"/>
      <c r="RJ39" s="391"/>
      <c r="RK39" s="391"/>
      <c r="RL39" s="391"/>
      <c r="RM39" s="391"/>
      <c r="RN39" s="391"/>
      <c r="RO39" s="391"/>
      <c r="RP39" s="391"/>
      <c r="RQ39" s="391"/>
      <c r="RR39" s="391"/>
      <c r="RS39" s="391"/>
      <c r="RT39" s="391"/>
      <c r="RU39" s="391"/>
      <c r="RV39" s="391"/>
      <c r="RW39" s="391"/>
      <c r="RX39" s="391"/>
      <c r="RY39" s="391"/>
      <c r="RZ39" s="391"/>
      <c r="SA39" s="391"/>
      <c r="SB39" s="391"/>
      <c r="SC39" s="391"/>
      <c r="SD39" s="391"/>
      <c r="SE39" s="391"/>
      <c r="SF39" s="391"/>
      <c r="SG39" s="391"/>
      <c r="SH39" s="391"/>
      <c r="SI39" s="391"/>
      <c r="SJ39" s="391"/>
      <c r="SK39" s="391"/>
      <c r="SL39" s="391"/>
      <c r="SM39" s="391"/>
      <c r="SN39" s="391"/>
      <c r="SO39" s="391"/>
      <c r="SP39" s="391"/>
      <c r="SQ39" s="391"/>
      <c r="SR39" s="391"/>
      <c r="SS39" s="391"/>
      <c r="ST39" s="391"/>
      <c r="SU39" s="391"/>
      <c r="SV39" s="391"/>
      <c r="SW39" s="391"/>
      <c r="SX39" s="391"/>
      <c r="SY39" s="391"/>
      <c r="SZ39" s="391"/>
      <c r="TA39" s="391"/>
      <c r="TB39" s="391"/>
      <c r="TC39" s="391"/>
      <c r="TD39" s="391"/>
      <c r="TE39" s="391"/>
      <c r="TF39" s="391"/>
      <c r="TG39" s="391"/>
      <c r="TH39" s="391"/>
      <c r="TI39" s="391"/>
      <c r="TJ39" s="391"/>
      <c r="TK39" s="391"/>
      <c r="TL39" s="391"/>
      <c r="TM39" s="391"/>
      <c r="TN39" s="391"/>
      <c r="TO39" s="391"/>
      <c r="TP39" s="391"/>
      <c r="TQ39" s="391"/>
      <c r="TR39" s="391"/>
      <c r="TS39" s="391"/>
      <c r="TT39" s="391"/>
      <c r="TU39" s="391"/>
      <c r="TV39" s="391"/>
      <c r="TW39" s="391"/>
      <c r="TX39" s="391"/>
      <c r="TY39" s="391"/>
      <c r="TZ39" s="391"/>
      <c r="UA39" s="391"/>
      <c r="UB39" s="391"/>
      <c r="UC39" s="391"/>
      <c r="UD39" s="391"/>
      <c r="UE39" s="391"/>
      <c r="UF39" s="391"/>
      <c r="UG39" s="391"/>
      <c r="UH39" s="391"/>
      <c r="UI39" s="391"/>
      <c r="UJ39" s="391"/>
      <c r="UK39" s="391"/>
      <c r="UL39" s="391"/>
      <c r="UM39" s="391"/>
      <c r="UN39" s="391"/>
      <c r="UO39" s="391"/>
      <c r="UP39" s="391"/>
      <c r="UQ39" s="391"/>
      <c r="UR39" s="391"/>
      <c r="US39" s="391"/>
      <c r="UT39" s="391"/>
      <c r="UU39" s="391"/>
      <c r="UV39" s="391"/>
      <c r="UW39" s="391"/>
      <c r="UX39" s="391"/>
      <c r="UY39" s="391"/>
      <c r="UZ39" s="391"/>
      <c r="VA39" s="391"/>
      <c r="VB39" s="391"/>
      <c r="VC39" s="391"/>
      <c r="VD39" s="391"/>
      <c r="VE39" s="391"/>
      <c r="VF39" s="391"/>
      <c r="VG39" s="391"/>
      <c r="VH39" s="391"/>
      <c r="VI39" s="391"/>
      <c r="VJ39" s="391"/>
      <c r="VK39" s="391"/>
      <c r="VL39" s="391"/>
      <c r="VM39" s="391"/>
      <c r="VN39" s="391"/>
      <c r="VO39" s="391"/>
      <c r="VP39" s="391"/>
      <c r="VQ39" s="391"/>
      <c r="VR39" s="391"/>
      <c r="VS39" s="391"/>
      <c r="VT39" s="391"/>
      <c r="VU39" s="391"/>
      <c r="VV39" s="391"/>
      <c r="VW39" s="391"/>
      <c r="VX39" s="391"/>
      <c r="VY39" s="391"/>
      <c r="VZ39" s="391"/>
      <c r="WA39" s="391"/>
      <c r="WB39" s="391"/>
      <c r="WC39" s="391"/>
      <c r="WD39" s="391"/>
      <c r="WE39" s="391"/>
      <c r="WF39" s="391"/>
      <c r="WG39" s="391"/>
      <c r="WH39" s="391"/>
      <c r="WI39" s="391"/>
      <c r="WJ39" s="391"/>
      <c r="WK39" s="391"/>
      <c r="WL39" s="391"/>
      <c r="WM39" s="391"/>
      <c r="WN39" s="391"/>
      <c r="WO39" s="391"/>
      <c r="WP39" s="391"/>
      <c r="WQ39" s="391"/>
      <c r="WR39" s="391"/>
      <c r="WS39" s="391"/>
      <c r="WT39" s="391"/>
      <c r="WU39" s="391"/>
      <c r="WV39" s="391"/>
      <c r="WW39" s="391"/>
      <c r="WX39" s="391"/>
      <c r="WY39" s="391"/>
      <c r="WZ39" s="391"/>
      <c r="XA39" s="391"/>
      <c r="XB39" s="391"/>
      <c r="XC39" s="391"/>
      <c r="XD39" s="391"/>
      <c r="XE39" s="391"/>
      <c r="XF39" s="391"/>
      <c r="XG39" s="391"/>
      <c r="XH39" s="391"/>
      <c r="XI39" s="391"/>
      <c r="XJ39" s="391"/>
      <c r="XK39" s="391"/>
      <c r="XL39" s="391"/>
      <c r="XM39" s="391"/>
      <c r="XN39" s="391"/>
      <c r="XO39" s="391"/>
      <c r="XP39" s="391"/>
      <c r="XQ39" s="391"/>
      <c r="XR39" s="391"/>
      <c r="XS39" s="391"/>
      <c r="XT39" s="391"/>
      <c r="XU39" s="391"/>
      <c r="XV39" s="391"/>
      <c r="XW39" s="391"/>
      <c r="XX39" s="391"/>
      <c r="XY39" s="391"/>
      <c r="XZ39" s="391"/>
      <c r="YA39" s="391"/>
      <c r="YB39" s="391"/>
      <c r="YC39" s="391"/>
      <c r="YD39" s="391"/>
      <c r="YE39" s="391"/>
      <c r="YF39" s="391"/>
      <c r="YG39" s="391"/>
      <c r="YH39" s="391"/>
      <c r="YI39" s="391"/>
      <c r="YJ39" s="391"/>
      <c r="YK39" s="391"/>
      <c r="YL39" s="391"/>
      <c r="YM39" s="391"/>
      <c r="YN39" s="391"/>
      <c r="YO39" s="391"/>
      <c r="YP39" s="391"/>
      <c r="YQ39" s="391"/>
      <c r="YR39" s="391"/>
      <c r="YS39" s="391"/>
      <c r="YT39" s="391"/>
      <c r="YU39" s="391"/>
      <c r="YV39" s="391"/>
      <c r="YW39" s="391"/>
      <c r="YX39" s="391"/>
      <c r="YY39" s="391"/>
      <c r="YZ39" s="391"/>
      <c r="ZA39" s="391"/>
      <c r="ZB39" s="391"/>
      <c r="ZC39" s="391"/>
      <c r="ZD39" s="391"/>
      <c r="ZE39" s="391"/>
      <c r="ZF39" s="391"/>
      <c r="ZG39" s="391"/>
      <c r="ZH39" s="391"/>
      <c r="ZI39" s="391"/>
      <c r="ZJ39" s="391"/>
      <c r="ZK39" s="391"/>
      <c r="ZL39" s="391"/>
      <c r="ZM39" s="391"/>
      <c r="ZN39" s="391"/>
      <c r="ZO39" s="391"/>
      <c r="ZP39" s="391"/>
      <c r="ZQ39" s="391"/>
      <c r="ZR39" s="391"/>
      <c r="ZS39" s="391"/>
      <c r="ZT39" s="391"/>
      <c r="ZU39" s="391"/>
      <c r="ZV39" s="391"/>
      <c r="ZW39" s="391"/>
      <c r="ZX39" s="391"/>
      <c r="ZY39" s="391"/>
      <c r="ZZ39" s="391"/>
      <c r="AAA39" s="391"/>
      <c r="AAB39" s="391"/>
      <c r="AAC39" s="391"/>
      <c r="AAD39" s="391"/>
      <c r="AAE39" s="391"/>
      <c r="AAF39" s="391"/>
      <c r="AAG39" s="391"/>
      <c r="AAH39" s="391"/>
      <c r="AAI39" s="391"/>
      <c r="AAJ39" s="391"/>
      <c r="AAK39" s="391"/>
      <c r="AAL39" s="391"/>
      <c r="AAM39" s="391"/>
      <c r="AAN39" s="391"/>
      <c r="AAO39" s="391"/>
      <c r="AAP39" s="391"/>
      <c r="AAQ39" s="391"/>
      <c r="AAR39" s="391"/>
      <c r="AAS39" s="391"/>
      <c r="AAT39" s="391"/>
      <c r="AAU39" s="391"/>
      <c r="AAV39" s="391"/>
      <c r="AAW39" s="391"/>
      <c r="AAX39" s="391"/>
      <c r="AAY39" s="391"/>
      <c r="AAZ39" s="391"/>
      <c r="ABA39" s="391"/>
      <c r="ABB39" s="391"/>
      <c r="ABC39" s="391"/>
      <c r="ABD39" s="391"/>
      <c r="ABE39" s="391"/>
      <c r="ABF39" s="391"/>
      <c r="ABG39" s="391"/>
      <c r="ABH39" s="391"/>
      <c r="ABI39" s="391"/>
      <c r="ABJ39" s="391"/>
      <c r="ABK39" s="391"/>
      <c r="ABL39" s="391"/>
      <c r="ABM39" s="391"/>
      <c r="ABN39" s="391"/>
      <c r="ABO39" s="391"/>
      <c r="ABP39" s="391"/>
      <c r="ABQ39" s="391"/>
      <c r="ABR39" s="391"/>
      <c r="ABS39" s="391"/>
      <c r="ABT39" s="391"/>
      <c r="ABU39" s="391"/>
      <c r="ABV39" s="391"/>
      <c r="ABW39" s="391"/>
      <c r="ABX39" s="391"/>
      <c r="ABY39" s="391"/>
      <c r="ABZ39" s="391"/>
      <c r="ACA39" s="391"/>
      <c r="ACB39" s="391"/>
      <c r="ACC39" s="391"/>
      <c r="ACD39" s="391"/>
      <c r="ACE39" s="391"/>
      <c r="ACF39" s="391"/>
      <c r="ACG39" s="391"/>
      <c r="ACH39" s="391"/>
      <c r="ACI39" s="391"/>
      <c r="ACJ39" s="391"/>
      <c r="ACK39" s="391"/>
      <c r="ACL39" s="391"/>
      <c r="ACM39" s="391"/>
      <c r="ACN39" s="391"/>
      <c r="ACO39" s="391"/>
      <c r="ACP39" s="391"/>
      <c r="ACQ39" s="391"/>
      <c r="ACR39" s="391"/>
      <c r="ACS39" s="391"/>
      <c r="ACT39" s="391"/>
      <c r="ACU39" s="391"/>
      <c r="ACV39" s="391"/>
      <c r="ACW39" s="391"/>
      <c r="ACX39" s="391"/>
      <c r="ACY39" s="391"/>
      <c r="ACZ39" s="391"/>
      <c r="ADA39" s="391"/>
      <c r="ADB39" s="391"/>
      <c r="ADC39" s="391"/>
      <c r="ADD39" s="391"/>
      <c r="ADE39" s="391"/>
      <c r="ADF39" s="391"/>
      <c r="ADG39" s="391"/>
      <c r="ADH39" s="391"/>
      <c r="ADI39" s="391"/>
      <c r="ADJ39" s="391"/>
      <c r="ADK39" s="391"/>
      <c r="ADL39" s="391"/>
      <c r="ADM39" s="391"/>
      <c r="ADN39" s="391"/>
      <c r="ADO39" s="391"/>
      <c r="ADP39" s="391"/>
      <c r="ADQ39" s="391"/>
      <c r="ADR39" s="391"/>
      <c r="ADS39" s="391"/>
      <c r="ADT39" s="391"/>
      <c r="ADU39" s="391"/>
      <c r="ADV39" s="391"/>
      <c r="ADW39" s="391"/>
      <c r="ADX39" s="391"/>
      <c r="ADY39" s="391"/>
      <c r="ADZ39" s="391"/>
      <c r="AEA39" s="391"/>
      <c r="AEB39" s="391"/>
      <c r="AEC39" s="391"/>
      <c r="AED39" s="391"/>
      <c r="AEE39" s="391"/>
      <c r="AEF39" s="391"/>
      <c r="AEG39" s="391"/>
      <c r="AEH39" s="391"/>
      <c r="AEI39" s="391"/>
      <c r="AEJ39" s="391"/>
      <c r="AEK39" s="391"/>
      <c r="AEL39" s="391"/>
      <c r="AEM39" s="391"/>
      <c r="AEN39" s="391"/>
      <c r="AEO39" s="391"/>
      <c r="AEP39" s="391"/>
      <c r="AEQ39" s="391"/>
      <c r="AER39" s="391"/>
      <c r="AES39" s="391"/>
      <c r="AET39" s="391"/>
      <c r="AEU39" s="391"/>
      <c r="AEV39" s="391"/>
      <c r="AEW39" s="391"/>
      <c r="AEX39" s="391"/>
      <c r="AEY39" s="391"/>
      <c r="AEZ39" s="391"/>
      <c r="AFA39" s="391"/>
      <c r="AFB39" s="391"/>
      <c r="AFC39" s="391"/>
      <c r="AFD39" s="391"/>
      <c r="AFE39" s="391"/>
      <c r="AFF39" s="391"/>
      <c r="AFG39" s="391"/>
      <c r="AFH39" s="391"/>
      <c r="AFI39" s="391"/>
      <c r="AFJ39" s="391"/>
      <c r="AFK39" s="391"/>
      <c r="AFL39" s="391"/>
      <c r="AFM39" s="391"/>
      <c r="AFN39" s="391"/>
      <c r="AFO39" s="391"/>
      <c r="AFP39" s="391"/>
      <c r="AFQ39" s="391"/>
      <c r="AFR39" s="391"/>
      <c r="AFS39" s="391"/>
      <c r="AFT39" s="391"/>
      <c r="AFU39" s="391"/>
      <c r="AFV39" s="391"/>
      <c r="AFW39" s="391"/>
      <c r="AFX39" s="391"/>
      <c r="AFY39" s="391"/>
      <c r="AFZ39" s="391"/>
      <c r="AGA39" s="391"/>
      <c r="AGB39" s="391"/>
      <c r="AGC39" s="391"/>
      <c r="AGD39" s="391"/>
      <c r="AGE39" s="391"/>
      <c r="AGF39" s="391"/>
      <c r="AGG39" s="391"/>
      <c r="AGH39" s="391"/>
      <c r="AGI39" s="391"/>
      <c r="AGJ39" s="391"/>
      <c r="AGK39" s="391"/>
      <c r="AGL39" s="391"/>
      <c r="AGM39" s="391"/>
      <c r="AGN39" s="391"/>
      <c r="AGO39" s="391"/>
      <c r="AGP39" s="391"/>
      <c r="AGQ39" s="391"/>
      <c r="AGR39" s="391"/>
      <c r="AGS39" s="391"/>
      <c r="AGT39" s="391"/>
      <c r="AGU39" s="391"/>
      <c r="AGV39" s="391"/>
      <c r="AGW39" s="391"/>
      <c r="AGX39" s="391"/>
      <c r="AGY39" s="391"/>
      <c r="AGZ39" s="391"/>
      <c r="AHA39" s="391"/>
      <c r="AHB39" s="391"/>
      <c r="AHC39" s="391"/>
      <c r="AHD39" s="391"/>
      <c r="AHE39" s="391"/>
      <c r="AHF39" s="391"/>
      <c r="AHG39" s="391"/>
      <c r="AHH39" s="391"/>
      <c r="AHI39" s="391"/>
      <c r="AHJ39" s="391"/>
      <c r="AHK39" s="391"/>
      <c r="AHL39" s="391"/>
      <c r="AHM39" s="391"/>
      <c r="AHN39" s="391"/>
      <c r="AHO39" s="391"/>
      <c r="AHP39" s="391"/>
      <c r="AHQ39" s="391"/>
      <c r="AHR39" s="391"/>
      <c r="AHS39" s="391"/>
      <c r="AHT39" s="391"/>
      <c r="AHU39" s="391"/>
      <c r="AHV39" s="391"/>
      <c r="AHW39" s="391"/>
      <c r="AHX39" s="391"/>
      <c r="AHY39" s="391"/>
      <c r="AHZ39" s="391"/>
      <c r="AIA39" s="391"/>
      <c r="AIB39" s="391"/>
      <c r="AIC39" s="391"/>
    </row>
    <row r="40" spans="1:913" s="399" customFormat="1" ht="35.25" customHeight="1" x14ac:dyDescent="0.2">
      <c r="A40" s="383"/>
      <c r="F40" s="397"/>
      <c r="G40" s="391"/>
      <c r="H40" s="391"/>
      <c r="I40" s="391"/>
      <c r="J40" s="391"/>
      <c r="K40" s="391"/>
      <c r="L40" s="391"/>
      <c r="M40" s="391"/>
      <c r="N40" s="391"/>
      <c r="O40" s="391"/>
      <c r="P40" s="391"/>
      <c r="Q40" s="391"/>
      <c r="R40" s="391"/>
      <c r="S40" s="391"/>
      <c r="T40" s="391"/>
      <c r="U40" s="39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391"/>
      <c r="CO40" s="391"/>
      <c r="CP40" s="391"/>
      <c r="CQ40" s="391"/>
      <c r="CR40" s="391"/>
      <c r="CS40" s="391"/>
      <c r="CT40" s="391"/>
      <c r="CU40" s="391"/>
      <c r="CV40" s="391"/>
      <c r="CW40" s="391"/>
      <c r="CX40" s="391"/>
      <c r="CY40" s="391"/>
      <c r="CZ40" s="391"/>
      <c r="DA40" s="391"/>
      <c r="DB40" s="391"/>
      <c r="DC40" s="391"/>
      <c r="DD40" s="391"/>
      <c r="DE40" s="391"/>
      <c r="DF40" s="391"/>
      <c r="DG40" s="391"/>
      <c r="DH40" s="391"/>
      <c r="DI40" s="391"/>
      <c r="DJ40" s="391"/>
      <c r="DK40" s="391"/>
      <c r="DL40" s="391"/>
      <c r="DM40" s="391"/>
      <c r="DN40" s="391"/>
      <c r="DO40" s="391"/>
      <c r="DP40" s="391"/>
      <c r="DQ40" s="391"/>
      <c r="DR40" s="391"/>
      <c r="DS40" s="391"/>
      <c r="DT40" s="391"/>
      <c r="DU40" s="391"/>
      <c r="DV40" s="391"/>
      <c r="DW40" s="391"/>
      <c r="DX40" s="391"/>
      <c r="DY40" s="391"/>
      <c r="DZ40" s="391"/>
      <c r="EA40" s="391"/>
      <c r="EB40" s="391"/>
      <c r="EC40" s="391"/>
      <c r="ED40" s="391"/>
      <c r="EE40" s="391"/>
      <c r="EF40" s="391"/>
      <c r="EG40" s="391"/>
      <c r="EH40" s="391"/>
      <c r="EI40" s="391"/>
      <c r="EJ40" s="391"/>
      <c r="EK40" s="391"/>
      <c r="EL40" s="391"/>
      <c r="EM40" s="391"/>
      <c r="EN40" s="391"/>
      <c r="EO40" s="391"/>
      <c r="EP40" s="391"/>
      <c r="EQ40" s="391"/>
      <c r="ER40" s="391"/>
      <c r="ES40" s="391"/>
      <c r="ET40" s="391"/>
      <c r="EU40" s="391"/>
      <c r="EV40" s="391"/>
      <c r="EW40" s="391"/>
      <c r="EX40" s="391"/>
      <c r="EY40" s="391"/>
      <c r="EZ40" s="391"/>
      <c r="FA40" s="391"/>
      <c r="FB40" s="391"/>
      <c r="FC40" s="391"/>
      <c r="FD40" s="391"/>
      <c r="FE40" s="391"/>
      <c r="FF40" s="391"/>
      <c r="FG40" s="391"/>
      <c r="FH40" s="391"/>
      <c r="FI40" s="391"/>
      <c r="FJ40" s="391"/>
      <c r="FK40" s="391"/>
      <c r="FL40" s="391"/>
      <c r="FM40" s="391"/>
      <c r="FN40" s="391"/>
      <c r="FO40" s="391"/>
      <c r="FP40" s="391"/>
      <c r="FQ40" s="391"/>
      <c r="FR40" s="391"/>
      <c r="FS40" s="391"/>
      <c r="FT40" s="391"/>
      <c r="FU40" s="391"/>
      <c r="FV40" s="391"/>
      <c r="FW40" s="391"/>
      <c r="FX40" s="391"/>
      <c r="FY40" s="391"/>
      <c r="FZ40" s="391"/>
      <c r="GA40" s="391"/>
      <c r="GB40" s="391"/>
      <c r="GC40" s="391"/>
      <c r="GD40" s="391"/>
      <c r="GE40" s="391"/>
      <c r="GF40" s="391"/>
      <c r="GG40" s="391"/>
      <c r="GH40" s="391"/>
      <c r="GI40" s="391"/>
      <c r="GJ40" s="391"/>
      <c r="GK40" s="391"/>
      <c r="GL40" s="391"/>
      <c r="GM40" s="391"/>
      <c r="GN40" s="391"/>
      <c r="GO40" s="391"/>
      <c r="GP40" s="391"/>
      <c r="GQ40" s="391"/>
      <c r="GR40" s="391"/>
      <c r="GS40" s="391"/>
      <c r="GT40" s="391"/>
      <c r="GU40" s="391"/>
      <c r="GV40" s="391"/>
      <c r="GW40" s="391"/>
      <c r="GX40" s="391"/>
      <c r="GY40" s="391"/>
      <c r="GZ40" s="391"/>
      <c r="HA40" s="391"/>
      <c r="HB40" s="391"/>
      <c r="HC40" s="391"/>
      <c r="HD40" s="391"/>
      <c r="HE40" s="391"/>
      <c r="HF40" s="391"/>
      <c r="HG40" s="391"/>
      <c r="HH40" s="391"/>
      <c r="HI40" s="391"/>
      <c r="HJ40" s="391"/>
      <c r="HK40" s="391"/>
      <c r="HL40" s="391"/>
      <c r="HM40" s="391"/>
      <c r="HN40" s="391"/>
      <c r="HO40" s="391"/>
      <c r="HP40" s="391"/>
      <c r="HQ40" s="391"/>
      <c r="HR40" s="391"/>
      <c r="HS40" s="391"/>
      <c r="HT40" s="391"/>
      <c r="HU40" s="391"/>
      <c r="HV40" s="391"/>
      <c r="HW40" s="391"/>
      <c r="HX40" s="391"/>
      <c r="HY40" s="391"/>
      <c r="HZ40" s="391"/>
      <c r="IA40" s="391"/>
      <c r="IB40" s="391"/>
      <c r="IC40" s="391"/>
      <c r="ID40" s="391"/>
      <c r="IE40" s="391"/>
      <c r="IF40" s="391"/>
      <c r="IG40" s="391"/>
      <c r="IH40" s="391"/>
      <c r="II40" s="391"/>
      <c r="IJ40" s="391"/>
      <c r="IK40" s="391"/>
      <c r="IL40" s="391"/>
      <c r="IM40" s="391"/>
      <c r="IN40" s="391"/>
      <c r="IO40" s="391"/>
      <c r="IP40" s="391"/>
      <c r="IQ40" s="391"/>
      <c r="IR40" s="391"/>
      <c r="IS40" s="391"/>
      <c r="IT40" s="391"/>
      <c r="IU40" s="391"/>
      <c r="IV40" s="391"/>
      <c r="IW40" s="391"/>
      <c r="IX40" s="391"/>
      <c r="IY40" s="391"/>
      <c r="IZ40" s="391"/>
      <c r="JA40" s="391"/>
      <c r="JB40" s="391"/>
      <c r="JC40" s="391"/>
      <c r="JD40" s="391"/>
      <c r="JE40" s="391"/>
      <c r="JF40" s="391"/>
      <c r="JG40" s="391"/>
      <c r="JH40" s="391"/>
      <c r="JI40" s="391"/>
      <c r="JJ40" s="391"/>
      <c r="JK40" s="391"/>
      <c r="JL40" s="391"/>
      <c r="JM40" s="391"/>
      <c r="JN40" s="391"/>
      <c r="JO40" s="391"/>
      <c r="JP40" s="391"/>
      <c r="JQ40" s="391"/>
      <c r="JR40" s="391"/>
      <c r="JS40" s="391"/>
      <c r="JT40" s="391"/>
      <c r="JU40" s="391"/>
      <c r="JV40" s="391"/>
      <c r="JW40" s="391"/>
      <c r="JX40" s="391"/>
      <c r="JY40" s="391"/>
      <c r="JZ40" s="391"/>
      <c r="KA40" s="391"/>
      <c r="KB40" s="391"/>
      <c r="KC40" s="391"/>
      <c r="KD40" s="391"/>
      <c r="KE40" s="391"/>
      <c r="KF40" s="391"/>
      <c r="KG40" s="391"/>
      <c r="KH40" s="391"/>
      <c r="KI40" s="391"/>
      <c r="KJ40" s="391"/>
      <c r="KK40" s="391"/>
      <c r="KL40" s="391"/>
      <c r="KM40" s="391"/>
      <c r="KN40" s="391"/>
      <c r="KO40" s="391"/>
      <c r="KP40" s="391"/>
      <c r="KQ40" s="391"/>
      <c r="KR40" s="391"/>
      <c r="KS40" s="391"/>
      <c r="KT40" s="391"/>
      <c r="KU40" s="391"/>
      <c r="KV40" s="391"/>
      <c r="KW40" s="391"/>
      <c r="KX40" s="391"/>
      <c r="KY40" s="391"/>
      <c r="KZ40" s="391"/>
      <c r="LA40" s="391"/>
      <c r="LB40" s="391"/>
      <c r="LC40" s="391"/>
      <c r="LD40" s="391"/>
      <c r="LE40" s="391"/>
      <c r="LF40" s="391"/>
      <c r="LG40" s="391"/>
      <c r="LH40" s="391"/>
      <c r="LI40" s="391"/>
      <c r="LJ40" s="391"/>
      <c r="LK40" s="391"/>
      <c r="LL40" s="391"/>
      <c r="LM40" s="391"/>
      <c r="LN40" s="391"/>
      <c r="LO40" s="391"/>
      <c r="LP40" s="391"/>
      <c r="LQ40" s="391"/>
      <c r="LR40" s="391"/>
      <c r="LS40" s="391"/>
      <c r="LT40" s="391"/>
      <c r="LU40" s="391"/>
      <c r="LV40" s="391"/>
      <c r="LW40" s="391"/>
      <c r="LX40" s="391"/>
      <c r="LY40" s="391"/>
      <c r="LZ40" s="391"/>
      <c r="MA40" s="391"/>
      <c r="MB40" s="391"/>
      <c r="MC40" s="391"/>
      <c r="MD40" s="391"/>
      <c r="ME40" s="391"/>
      <c r="MF40" s="391"/>
      <c r="MG40" s="391"/>
      <c r="MH40" s="391"/>
      <c r="MI40" s="391"/>
      <c r="MJ40" s="391"/>
      <c r="MK40" s="391"/>
      <c r="ML40" s="391"/>
      <c r="MM40" s="391"/>
      <c r="MN40" s="391"/>
      <c r="MO40" s="391"/>
      <c r="MP40" s="391"/>
      <c r="MQ40" s="391"/>
      <c r="MR40" s="391"/>
      <c r="MS40" s="391"/>
      <c r="MT40" s="391"/>
      <c r="MU40" s="391"/>
      <c r="MV40" s="391"/>
      <c r="MW40" s="391"/>
      <c r="MX40" s="391"/>
      <c r="MY40" s="391"/>
      <c r="MZ40" s="391"/>
      <c r="NA40" s="391"/>
      <c r="NB40" s="391"/>
      <c r="NC40" s="391"/>
      <c r="ND40" s="391"/>
      <c r="NE40" s="391"/>
      <c r="NF40" s="391"/>
      <c r="NG40" s="391"/>
      <c r="NH40" s="391"/>
      <c r="NI40" s="391"/>
      <c r="NJ40" s="391"/>
      <c r="NK40" s="391"/>
      <c r="NL40" s="391"/>
      <c r="NM40" s="391"/>
      <c r="NN40" s="391"/>
      <c r="NO40" s="391"/>
      <c r="NP40" s="391"/>
      <c r="NQ40" s="391"/>
      <c r="NR40" s="391"/>
      <c r="NS40" s="391"/>
      <c r="NT40" s="391"/>
      <c r="NU40" s="391"/>
      <c r="NV40" s="391"/>
      <c r="NW40" s="391"/>
      <c r="NX40" s="391"/>
      <c r="NY40" s="391"/>
      <c r="NZ40" s="391"/>
      <c r="OA40" s="391"/>
      <c r="OB40" s="391"/>
      <c r="OC40" s="391"/>
      <c r="OD40" s="391"/>
      <c r="OE40" s="391"/>
      <c r="OF40" s="391"/>
      <c r="OG40" s="391"/>
      <c r="OH40" s="391"/>
      <c r="OI40" s="391"/>
      <c r="OJ40" s="391"/>
      <c r="OK40" s="391"/>
      <c r="OL40" s="391"/>
      <c r="OM40" s="391"/>
      <c r="ON40" s="391"/>
      <c r="OO40" s="391"/>
      <c r="OP40" s="391"/>
      <c r="OQ40" s="391"/>
      <c r="OR40" s="391"/>
      <c r="OS40" s="391"/>
      <c r="OT40" s="391"/>
      <c r="OU40" s="391"/>
      <c r="OV40" s="391"/>
      <c r="OW40" s="391"/>
      <c r="OX40" s="391"/>
      <c r="OY40" s="391"/>
      <c r="OZ40" s="391"/>
      <c r="PA40" s="391"/>
      <c r="PB40" s="391"/>
      <c r="PC40" s="391"/>
      <c r="PD40" s="391"/>
      <c r="PE40" s="391"/>
      <c r="PF40" s="391"/>
      <c r="PG40" s="391"/>
      <c r="PH40" s="391"/>
      <c r="PI40" s="391"/>
      <c r="PJ40" s="391"/>
      <c r="PK40" s="391"/>
      <c r="PL40" s="391"/>
      <c r="PM40" s="391"/>
      <c r="PN40" s="391"/>
      <c r="PO40" s="391"/>
      <c r="PP40" s="391"/>
      <c r="PQ40" s="391"/>
      <c r="PR40" s="391"/>
      <c r="PS40" s="391"/>
      <c r="PT40" s="391"/>
      <c r="PU40" s="391"/>
      <c r="PV40" s="391"/>
      <c r="PW40" s="391"/>
      <c r="PX40" s="391"/>
      <c r="PY40" s="391"/>
      <c r="PZ40" s="391"/>
      <c r="QA40" s="391"/>
      <c r="QB40" s="391"/>
      <c r="QC40" s="391"/>
      <c r="QD40" s="391"/>
      <c r="QE40" s="391"/>
      <c r="QF40" s="391"/>
      <c r="QG40" s="391"/>
      <c r="QH40" s="391"/>
      <c r="QI40" s="391"/>
      <c r="QJ40" s="391"/>
      <c r="QK40" s="391"/>
      <c r="QL40" s="391"/>
      <c r="QM40" s="391"/>
      <c r="QN40" s="391"/>
      <c r="QO40" s="391"/>
      <c r="QP40" s="391"/>
      <c r="QQ40" s="391"/>
      <c r="QR40" s="391"/>
      <c r="QS40" s="391"/>
      <c r="QT40" s="391"/>
      <c r="QU40" s="391"/>
      <c r="QV40" s="391"/>
      <c r="QW40" s="391"/>
      <c r="QX40" s="391"/>
      <c r="QY40" s="391"/>
      <c r="QZ40" s="391"/>
      <c r="RA40" s="391"/>
      <c r="RB40" s="391"/>
      <c r="RC40" s="391"/>
      <c r="RD40" s="391"/>
      <c r="RE40" s="391"/>
      <c r="RF40" s="391"/>
      <c r="RG40" s="391"/>
      <c r="RH40" s="391"/>
      <c r="RI40" s="391"/>
      <c r="RJ40" s="391"/>
      <c r="RK40" s="391"/>
      <c r="RL40" s="391"/>
      <c r="RM40" s="391"/>
      <c r="RN40" s="391"/>
      <c r="RO40" s="391"/>
      <c r="RP40" s="391"/>
      <c r="RQ40" s="391"/>
      <c r="RR40" s="391"/>
      <c r="RS40" s="391"/>
      <c r="RT40" s="391"/>
      <c r="RU40" s="391"/>
      <c r="RV40" s="391"/>
      <c r="RW40" s="391"/>
      <c r="RX40" s="391"/>
      <c r="RY40" s="391"/>
      <c r="RZ40" s="391"/>
      <c r="SA40" s="391"/>
      <c r="SB40" s="391"/>
      <c r="SC40" s="391"/>
      <c r="SD40" s="391"/>
      <c r="SE40" s="391"/>
      <c r="SF40" s="391"/>
      <c r="SG40" s="391"/>
      <c r="SH40" s="391"/>
      <c r="SI40" s="391"/>
      <c r="SJ40" s="391"/>
      <c r="SK40" s="391"/>
      <c r="SL40" s="391"/>
      <c r="SM40" s="391"/>
      <c r="SN40" s="391"/>
      <c r="SO40" s="391"/>
      <c r="SP40" s="391"/>
      <c r="SQ40" s="391"/>
      <c r="SR40" s="391"/>
      <c r="SS40" s="391"/>
      <c r="ST40" s="391"/>
      <c r="SU40" s="391"/>
      <c r="SV40" s="391"/>
      <c r="SW40" s="391"/>
      <c r="SX40" s="391"/>
      <c r="SY40" s="391"/>
      <c r="SZ40" s="391"/>
      <c r="TA40" s="391"/>
      <c r="TB40" s="391"/>
      <c r="TC40" s="391"/>
      <c r="TD40" s="391"/>
      <c r="TE40" s="391"/>
      <c r="TF40" s="391"/>
      <c r="TG40" s="391"/>
      <c r="TH40" s="391"/>
      <c r="TI40" s="391"/>
      <c r="TJ40" s="391"/>
      <c r="TK40" s="391"/>
      <c r="TL40" s="391"/>
      <c r="TM40" s="391"/>
      <c r="TN40" s="391"/>
      <c r="TO40" s="391"/>
      <c r="TP40" s="391"/>
      <c r="TQ40" s="391"/>
      <c r="TR40" s="391"/>
      <c r="TS40" s="391"/>
      <c r="TT40" s="391"/>
      <c r="TU40" s="391"/>
      <c r="TV40" s="391"/>
      <c r="TW40" s="391"/>
      <c r="TX40" s="391"/>
      <c r="TY40" s="391"/>
      <c r="TZ40" s="391"/>
      <c r="UA40" s="391"/>
      <c r="UB40" s="391"/>
      <c r="UC40" s="391"/>
      <c r="UD40" s="391"/>
      <c r="UE40" s="391"/>
      <c r="UF40" s="391"/>
      <c r="UG40" s="391"/>
      <c r="UH40" s="391"/>
      <c r="UI40" s="391"/>
      <c r="UJ40" s="391"/>
      <c r="UK40" s="391"/>
      <c r="UL40" s="391"/>
      <c r="UM40" s="391"/>
      <c r="UN40" s="391"/>
      <c r="UO40" s="391"/>
      <c r="UP40" s="391"/>
      <c r="UQ40" s="391"/>
      <c r="UR40" s="391"/>
      <c r="US40" s="391"/>
      <c r="UT40" s="391"/>
      <c r="UU40" s="391"/>
      <c r="UV40" s="391"/>
      <c r="UW40" s="391"/>
      <c r="UX40" s="391"/>
      <c r="UY40" s="391"/>
      <c r="UZ40" s="391"/>
      <c r="VA40" s="391"/>
      <c r="VB40" s="391"/>
      <c r="VC40" s="391"/>
      <c r="VD40" s="391"/>
      <c r="VE40" s="391"/>
      <c r="VF40" s="391"/>
      <c r="VG40" s="391"/>
      <c r="VH40" s="391"/>
      <c r="VI40" s="391"/>
      <c r="VJ40" s="391"/>
      <c r="VK40" s="391"/>
      <c r="VL40" s="391"/>
      <c r="VM40" s="391"/>
      <c r="VN40" s="391"/>
      <c r="VO40" s="391"/>
      <c r="VP40" s="391"/>
      <c r="VQ40" s="391"/>
      <c r="VR40" s="391"/>
      <c r="VS40" s="391"/>
      <c r="VT40" s="391"/>
      <c r="VU40" s="391"/>
      <c r="VV40" s="391"/>
      <c r="VW40" s="391"/>
      <c r="VX40" s="391"/>
      <c r="VY40" s="391"/>
      <c r="VZ40" s="391"/>
      <c r="WA40" s="391"/>
      <c r="WB40" s="391"/>
      <c r="WC40" s="391"/>
      <c r="WD40" s="391"/>
      <c r="WE40" s="391"/>
      <c r="WF40" s="391"/>
      <c r="WG40" s="391"/>
      <c r="WH40" s="391"/>
      <c r="WI40" s="391"/>
      <c r="WJ40" s="391"/>
      <c r="WK40" s="391"/>
      <c r="WL40" s="391"/>
      <c r="WM40" s="391"/>
      <c r="WN40" s="391"/>
      <c r="WO40" s="391"/>
      <c r="WP40" s="391"/>
      <c r="WQ40" s="391"/>
      <c r="WR40" s="391"/>
      <c r="WS40" s="391"/>
      <c r="WT40" s="391"/>
      <c r="WU40" s="391"/>
      <c r="WV40" s="391"/>
      <c r="WW40" s="391"/>
      <c r="WX40" s="391"/>
      <c r="WY40" s="391"/>
      <c r="WZ40" s="391"/>
      <c r="XA40" s="391"/>
      <c r="XB40" s="391"/>
      <c r="XC40" s="391"/>
      <c r="XD40" s="391"/>
      <c r="XE40" s="391"/>
      <c r="XF40" s="391"/>
      <c r="XG40" s="391"/>
      <c r="XH40" s="391"/>
      <c r="XI40" s="391"/>
      <c r="XJ40" s="391"/>
      <c r="XK40" s="391"/>
      <c r="XL40" s="391"/>
      <c r="XM40" s="391"/>
      <c r="XN40" s="391"/>
      <c r="XO40" s="391"/>
      <c r="XP40" s="391"/>
      <c r="XQ40" s="391"/>
      <c r="XR40" s="391"/>
      <c r="XS40" s="391"/>
      <c r="XT40" s="391"/>
      <c r="XU40" s="391"/>
      <c r="XV40" s="391"/>
      <c r="XW40" s="391"/>
      <c r="XX40" s="391"/>
      <c r="XY40" s="391"/>
      <c r="XZ40" s="391"/>
      <c r="YA40" s="391"/>
      <c r="YB40" s="391"/>
      <c r="YC40" s="391"/>
      <c r="YD40" s="391"/>
      <c r="YE40" s="391"/>
      <c r="YF40" s="391"/>
      <c r="YG40" s="391"/>
      <c r="YH40" s="391"/>
      <c r="YI40" s="391"/>
      <c r="YJ40" s="391"/>
      <c r="YK40" s="391"/>
      <c r="YL40" s="391"/>
      <c r="YM40" s="391"/>
      <c r="YN40" s="391"/>
      <c r="YO40" s="391"/>
      <c r="YP40" s="391"/>
      <c r="YQ40" s="391"/>
      <c r="YR40" s="391"/>
      <c r="YS40" s="391"/>
      <c r="YT40" s="391"/>
      <c r="YU40" s="391"/>
      <c r="YV40" s="391"/>
      <c r="YW40" s="391"/>
      <c r="YX40" s="391"/>
      <c r="YY40" s="391"/>
      <c r="YZ40" s="391"/>
      <c r="ZA40" s="391"/>
      <c r="ZB40" s="391"/>
      <c r="ZC40" s="391"/>
      <c r="ZD40" s="391"/>
      <c r="ZE40" s="391"/>
      <c r="ZF40" s="391"/>
      <c r="ZG40" s="391"/>
      <c r="ZH40" s="391"/>
      <c r="ZI40" s="391"/>
      <c r="ZJ40" s="391"/>
      <c r="ZK40" s="391"/>
      <c r="ZL40" s="391"/>
      <c r="ZM40" s="391"/>
      <c r="ZN40" s="391"/>
      <c r="ZO40" s="391"/>
      <c r="ZP40" s="391"/>
      <c r="ZQ40" s="391"/>
      <c r="ZR40" s="391"/>
      <c r="ZS40" s="391"/>
      <c r="ZT40" s="391"/>
      <c r="ZU40" s="391"/>
      <c r="ZV40" s="391"/>
      <c r="ZW40" s="391"/>
      <c r="ZX40" s="391"/>
      <c r="ZY40" s="391"/>
      <c r="ZZ40" s="391"/>
      <c r="AAA40" s="391"/>
      <c r="AAB40" s="391"/>
      <c r="AAC40" s="391"/>
      <c r="AAD40" s="391"/>
      <c r="AAE40" s="391"/>
      <c r="AAF40" s="391"/>
      <c r="AAG40" s="391"/>
      <c r="AAH40" s="391"/>
      <c r="AAI40" s="391"/>
      <c r="AAJ40" s="391"/>
      <c r="AAK40" s="391"/>
      <c r="AAL40" s="391"/>
      <c r="AAM40" s="391"/>
      <c r="AAN40" s="391"/>
      <c r="AAO40" s="391"/>
      <c r="AAP40" s="391"/>
      <c r="AAQ40" s="391"/>
      <c r="AAR40" s="391"/>
      <c r="AAS40" s="391"/>
      <c r="AAT40" s="391"/>
      <c r="AAU40" s="391"/>
      <c r="AAV40" s="391"/>
      <c r="AAW40" s="391"/>
      <c r="AAX40" s="391"/>
      <c r="AAY40" s="391"/>
      <c r="AAZ40" s="391"/>
      <c r="ABA40" s="391"/>
      <c r="ABB40" s="391"/>
      <c r="ABC40" s="391"/>
      <c r="ABD40" s="391"/>
      <c r="ABE40" s="391"/>
      <c r="ABF40" s="391"/>
      <c r="ABG40" s="391"/>
      <c r="ABH40" s="391"/>
      <c r="ABI40" s="391"/>
      <c r="ABJ40" s="391"/>
      <c r="ABK40" s="391"/>
      <c r="ABL40" s="391"/>
      <c r="ABM40" s="391"/>
      <c r="ABN40" s="391"/>
      <c r="ABO40" s="391"/>
      <c r="ABP40" s="391"/>
      <c r="ABQ40" s="391"/>
      <c r="ABR40" s="391"/>
      <c r="ABS40" s="391"/>
      <c r="ABT40" s="391"/>
      <c r="ABU40" s="391"/>
      <c r="ABV40" s="391"/>
      <c r="ABW40" s="391"/>
      <c r="ABX40" s="391"/>
      <c r="ABY40" s="391"/>
      <c r="ABZ40" s="391"/>
      <c r="ACA40" s="391"/>
      <c r="ACB40" s="391"/>
      <c r="ACC40" s="391"/>
      <c r="ACD40" s="391"/>
      <c r="ACE40" s="391"/>
      <c r="ACF40" s="391"/>
      <c r="ACG40" s="391"/>
      <c r="ACH40" s="391"/>
      <c r="ACI40" s="391"/>
      <c r="ACJ40" s="391"/>
      <c r="ACK40" s="391"/>
      <c r="ACL40" s="391"/>
      <c r="ACM40" s="391"/>
      <c r="ACN40" s="391"/>
      <c r="ACO40" s="391"/>
      <c r="ACP40" s="391"/>
      <c r="ACQ40" s="391"/>
      <c r="ACR40" s="391"/>
      <c r="ACS40" s="391"/>
      <c r="ACT40" s="391"/>
      <c r="ACU40" s="391"/>
      <c r="ACV40" s="391"/>
      <c r="ACW40" s="391"/>
      <c r="ACX40" s="391"/>
      <c r="ACY40" s="391"/>
      <c r="ACZ40" s="391"/>
      <c r="ADA40" s="391"/>
      <c r="ADB40" s="391"/>
      <c r="ADC40" s="391"/>
      <c r="ADD40" s="391"/>
      <c r="ADE40" s="391"/>
      <c r="ADF40" s="391"/>
      <c r="ADG40" s="391"/>
      <c r="ADH40" s="391"/>
      <c r="ADI40" s="391"/>
      <c r="ADJ40" s="391"/>
      <c r="ADK40" s="391"/>
      <c r="ADL40" s="391"/>
      <c r="ADM40" s="391"/>
      <c r="ADN40" s="391"/>
      <c r="ADO40" s="391"/>
      <c r="ADP40" s="391"/>
      <c r="ADQ40" s="391"/>
      <c r="ADR40" s="391"/>
      <c r="ADS40" s="391"/>
      <c r="ADT40" s="391"/>
      <c r="ADU40" s="391"/>
      <c r="ADV40" s="391"/>
      <c r="ADW40" s="391"/>
      <c r="ADX40" s="391"/>
      <c r="ADY40" s="391"/>
      <c r="ADZ40" s="391"/>
      <c r="AEA40" s="391"/>
      <c r="AEB40" s="391"/>
      <c r="AEC40" s="391"/>
      <c r="AED40" s="391"/>
      <c r="AEE40" s="391"/>
      <c r="AEF40" s="391"/>
      <c r="AEG40" s="391"/>
      <c r="AEH40" s="391"/>
      <c r="AEI40" s="391"/>
      <c r="AEJ40" s="391"/>
      <c r="AEK40" s="391"/>
      <c r="AEL40" s="391"/>
      <c r="AEM40" s="391"/>
      <c r="AEN40" s="391"/>
      <c r="AEO40" s="391"/>
      <c r="AEP40" s="391"/>
      <c r="AEQ40" s="391"/>
      <c r="AER40" s="391"/>
      <c r="AES40" s="391"/>
      <c r="AET40" s="391"/>
      <c r="AEU40" s="391"/>
      <c r="AEV40" s="391"/>
      <c r="AEW40" s="391"/>
      <c r="AEX40" s="391"/>
      <c r="AEY40" s="391"/>
      <c r="AEZ40" s="391"/>
      <c r="AFA40" s="391"/>
      <c r="AFB40" s="391"/>
      <c r="AFC40" s="391"/>
      <c r="AFD40" s="391"/>
      <c r="AFE40" s="391"/>
      <c r="AFF40" s="391"/>
      <c r="AFG40" s="391"/>
      <c r="AFH40" s="391"/>
      <c r="AFI40" s="391"/>
      <c r="AFJ40" s="391"/>
      <c r="AFK40" s="391"/>
      <c r="AFL40" s="391"/>
      <c r="AFM40" s="391"/>
      <c r="AFN40" s="391"/>
      <c r="AFO40" s="391"/>
      <c r="AFP40" s="391"/>
      <c r="AFQ40" s="391"/>
      <c r="AFR40" s="391"/>
      <c r="AFS40" s="391"/>
      <c r="AFT40" s="391"/>
      <c r="AFU40" s="391"/>
      <c r="AFV40" s="391"/>
      <c r="AFW40" s="391"/>
      <c r="AFX40" s="391"/>
      <c r="AFY40" s="391"/>
      <c r="AFZ40" s="391"/>
      <c r="AGA40" s="391"/>
      <c r="AGB40" s="391"/>
      <c r="AGC40" s="391"/>
      <c r="AGD40" s="391"/>
      <c r="AGE40" s="391"/>
      <c r="AGF40" s="391"/>
      <c r="AGG40" s="391"/>
      <c r="AGH40" s="391"/>
      <c r="AGI40" s="391"/>
      <c r="AGJ40" s="391"/>
      <c r="AGK40" s="391"/>
      <c r="AGL40" s="391"/>
      <c r="AGM40" s="391"/>
      <c r="AGN40" s="391"/>
      <c r="AGO40" s="391"/>
      <c r="AGP40" s="391"/>
      <c r="AGQ40" s="391"/>
      <c r="AGR40" s="391"/>
      <c r="AGS40" s="391"/>
      <c r="AGT40" s="391"/>
      <c r="AGU40" s="391"/>
      <c r="AGV40" s="391"/>
      <c r="AGW40" s="391"/>
      <c r="AGX40" s="391"/>
      <c r="AGY40" s="391"/>
      <c r="AGZ40" s="391"/>
      <c r="AHA40" s="391"/>
      <c r="AHB40" s="391"/>
      <c r="AHC40" s="391"/>
      <c r="AHD40" s="391"/>
      <c r="AHE40" s="391"/>
      <c r="AHF40" s="391"/>
      <c r="AHG40" s="391"/>
      <c r="AHH40" s="391"/>
      <c r="AHI40" s="391"/>
      <c r="AHJ40" s="391"/>
      <c r="AHK40" s="391"/>
      <c r="AHL40" s="391"/>
      <c r="AHM40" s="391"/>
      <c r="AHN40" s="391"/>
      <c r="AHO40" s="391"/>
      <c r="AHP40" s="391"/>
      <c r="AHQ40" s="391"/>
      <c r="AHR40" s="391"/>
      <c r="AHS40" s="391"/>
      <c r="AHT40" s="391"/>
      <c r="AHU40" s="391"/>
      <c r="AHV40" s="391"/>
      <c r="AHW40" s="391"/>
      <c r="AHX40" s="391"/>
      <c r="AHY40" s="391"/>
      <c r="AHZ40" s="391"/>
      <c r="AIA40" s="391"/>
      <c r="AIB40" s="391"/>
      <c r="AIC40" s="391"/>
    </row>
  </sheetData>
  <sheetProtection algorithmName="SHA-512" hashValue="5IsJnbnYFWYkMpxU6bRXH9CWQopmaft+uQIMPmw1GLyNylctVAxP1cBjKmLmz9H5xhN1S/aQol1IrntIPXK/Vg==" saltValue="ZN4FDslkKGXcNLvVH/siSw=="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43"/>
  <dimension ref="A1:AIC40"/>
  <sheetViews>
    <sheetView topLeftCell="A7" zoomScale="90" zoomScaleNormal="90" workbookViewId="0">
      <selection activeCell="I18" sqref="I18"/>
    </sheetView>
  </sheetViews>
  <sheetFormatPr baseColWidth="10" defaultColWidth="11.5" defaultRowHeight="15" x14ac:dyDescent="0.2"/>
  <cols>
    <col min="1" max="1" width="66" bestFit="1" customWidth="1"/>
    <col min="2" max="2" width="24.6640625" style="52" customWidth="1"/>
    <col min="3" max="5" width="20.6640625" style="52" customWidth="1"/>
    <col min="6" max="6" width="24.6640625" style="54" customWidth="1"/>
    <col min="7" max="7" width="21.6640625" customWidth="1"/>
    <col min="8" max="8" width="21.1640625" customWidth="1"/>
    <col min="9" max="9" width="19.83203125" customWidth="1"/>
  </cols>
  <sheetData>
    <row r="1" spans="1:912" s="66"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205"/>
      <c r="H1" s="205"/>
      <c r="I1" s="205"/>
    </row>
    <row r="2" spans="1:912" s="63" customFormat="1" ht="30" customHeight="1" x14ac:dyDescent="0.15">
      <c r="A2" s="65"/>
      <c r="B2" s="65"/>
      <c r="C2" s="65"/>
      <c r="D2" s="65"/>
      <c r="E2" s="65"/>
      <c r="F2" s="64"/>
      <c r="G2" s="206"/>
      <c r="H2" s="206"/>
      <c r="I2" s="206"/>
    </row>
    <row r="3" spans="1:912" s="62" customFormat="1" ht="21.75" customHeight="1" x14ac:dyDescent="0.2">
      <c r="A3" s="438" t="s">
        <v>397</v>
      </c>
      <c r="B3" s="980">
        <f>'PRESUPUESTO P.II.B-Agrupación'!D9</f>
        <v>0</v>
      </c>
      <c r="C3" s="980"/>
      <c r="D3" s="980"/>
      <c r="E3" s="980"/>
      <c r="F3" s="980"/>
      <c r="G3" s="207"/>
      <c r="H3" s="207"/>
      <c r="I3" s="207"/>
    </row>
    <row r="4" spans="1:912" s="62" customFormat="1" ht="21.75" customHeight="1" x14ac:dyDescent="0.2">
      <c r="A4" s="438" t="s">
        <v>447</v>
      </c>
      <c r="B4" s="976">
        <f>'PRESUPUESTO P.II.B-Agrupación'!D10</f>
        <v>0</v>
      </c>
      <c r="C4" s="977"/>
      <c r="D4" s="977"/>
      <c r="E4" s="977"/>
      <c r="F4" s="978"/>
      <c r="G4" s="207"/>
      <c r="H4" s="207"/>
      <c r="I4" s="207"/>
    </row>
    <row r="5" spans="1:912" s="57" customFormat="1" ht="21.75" customHeight="1" x14ac:dyDescent="0.15">
      <c r="A5" s="438" t="s">
        <v>433</v>
      </c>
      <c r="B5" s="980">
        <f>'PRESUPUESTO P.II.B-Agrupación'!D11</f>
        <v>0</v>
      </c>
      <c r="C5" s="980"/>
      <c r="D5" s="980"/>
      <c r="E5" s="980"/>
      <c r="F5" s="980"/>
      <c r="G5" s="208"/>
      <c r="H5" s="208"/>
      <c r="I5" s="208"/>
    </row>
    <row r="6" spans="1:912" s="57" customFormat="1" ht="21.75" customHeight="1" x14ac:dyDescent="0.2">
      <c r="A6" s="209"/>
      <c r="B6" s="209"/>
      <c r="C6" s="209"/>
      <c r="D6" s="209"/>
      <c r="E6" s="209"/>
      <c r="F6" s="209"/>
      <c r="G6" s="208"/>
      <c r="H6" s="208"/>
      <c r="I6" s="208"/>
    </row>
    <row r="7" spans="1:912" s="62" customFormat="1" ht="36.75" customHeight="1" x14ac:dyDescent="0.2">
      <c r="A7" s="438" t="s">
        <v>401</v>
      </c>
      <c r="B7" s="980">
        <f>'PRESUPUESTO P.II.A-Agrupación'!D8</f>
        <v>0</v>
      </c>
      <c r="C7" s="980"/>
      <c r="D7" s="980"/>
      <c r="E7" s="980"/>
      <c r="F7" s="980"/>
      <c r="G7" s="207"/>
      <c r="H7" s="207"/>
      <c r="I7" s="207"/>
    </row>
    <row r="8" spans="1:912" ht="18" customHeight="1" x14ac:dyDescent="0.2">
      <c r="A8" s="60"/>
      <c r="B8" s="60"/>
      <c r="C8" s="60"/>
      <c r="D8" s="60"/>
      <c r="E8" s="60"/>
      <c r="F8" s="60"/>
      <c r="G8" s="61"/>
      <c r="H8" s="61"/>
      <c r="I8" s="61"/>
    </row>
    <row r="9" spans="1:912" ht="90" customHeight="1" x14ac:dyDescent="0.2">
      <c r="A9" s="246" t="s">
        <v>393</v>
      </c>
      <c r="B9" s="163" t="s">
        <v>392</v>
      </c>
      <c r="C9" s="164" t="s">
        <v>391</v>
      </c>
      <c r="D9" s="164" t="s">
        <v>390</v>
      </c>
      <c r="E9" s="448">
        <f>'PRESUPUESTO P.II.A-Agrupación'!H13</f>
        <v>0</v>
      </c>
      <c r="F9" s="448">
        <f>'PRESUPUESTO P.II.A-Agrupación'!K13</f>
        <v>0</v>
      </c>
      <c r="G9" s="448">
        <f>'PRESUPUESTO P.II.A-Agrupación'!N13</f>
        <v>0</v>
      </c>
      <c r="H9" s="448">
        <f>'PRESUPUESTO P.II.A-Agrupación'!Q13</f>
        <v>0</v>
      </c>
      <c r="I9" s="448">
        <f>'PRESUPUESTO P.II.A-Agrupación'!T13</f>
        <v>0</v>
      </c>
    </row>
    <row r="10" spans="1:912" s="59" customFormat="1" ht="36.75" customHeight="1" x14ac:dyDescent="0.2">
      <c r="A10" s="460" t="s">
        <v>337</v>
      </c>
      <c r="B10" s="461">
        <f>'PRESUPUESTO P.II.A-Agrupación'!D20</f>
        <v>0</v>
      </c>
      <c r="C10" s="461">
        <f>'PRESUPUESTO P.II.A-Agrupación'!E20</f>
        <v>0</v>
      </c>
      <c r="D10" s="461">
        <f>'PRESUPUESTO P.II.A-Agrupación'!F20</f>
        <v>0</v>
      </c>
      <c r="E10" s="461">
        <f>'PRESUPUESTO P.II.A-Agrupación'!I20</f>
        <v>0</v>
      </c>
      <c r="F10" s="461">
        <f>'PRESUPUESTO P.II.A-Agrupación'!L20</f>
        <v>0</v>
      </c>
      <c r="G10" s="461">
        <f>'PRESUPUESTO P.II.A-Agrupación'!O20</f>
        <v>0</v>
      </c>
      <c r="H10" s="461">
        <f>'PRESUPUESTO P.II.A-Agrupación'!R20</f>
        <v>0</v>
      </c>
      <c r="I10" s="461">
        <f>'PRESUPUESTO P.II.A-Agrupación'!U20</f>
        <v>0</v>
      </c>
      <c r="J10"/>
      <c r="K10"/>
      <c r="L10"/>
      <c r="M10"/>
      <c r="N10"/>
      <c r="O10"/>
      <c r="P10"/>
      <c r="Q10"/>
      <c r="R10"/>
      <c r="S10"/>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c r="AHY10" s="57"/>
      <c r="AHZ10" s="57"/>
      <c r="AIA10" s="57"/>
      <c r="AIB10" s="57"/>
    </row>
    <row r="11" spans="1:912" s="58" customFormat="1" ht="36.75" customHeight="1" x14ac:dyDescent="0.2">
      <c r="A11" s="460" t="s">
        <v>336</v>
      </c>
      <c r="B11" s="461">
        <f>'PRESUPUESTO P.II.A-Agrupación'!D28</f>
        <v>0</v>
      </c>
      <c r="C11" s="461">
        <f>'PRESUPUESTO P.II.A-Agrupación'!E28</f>
        <v>0</v>
      </c>
      <c r="D11" s="461">
        <f>'PRESUPUESTO P.II.A-Agrupación'!F28</f>
        <v>0</v>
      </c>
      <c r="E11" s="461">
        <f>'PRESUPUESTO P.II.A-Agrupación'!I28</f>
        <v>0</v>
      </c>
      <c r="F11" s="461">
        <f>'PRESUPUESTO P.II.A-Agrupación'!L28</f>
        <v>0</v>
      </c>
      <c r="G11" s="461">
        <f>'PRESUPUESTO P.II.A-Agrupación'!O28</f>
        <v>0</v>
      </c>
      <c r="H11" s="461">
        <f>'PRESUPUESTO P.II.A-Agrupación'!R28</f>
        <v>0</v>
      </c>
      <c r="I11" s="461">
        <f>'PRESUPUESTO P.II.A-Agrupación'!U28</f>
        <v>0</v>
      </c>
      <c r="J11"/>
      <c r="K11"/>
      <c r="L11"/>
      <c r="M11"/>
      <c r="N11"/>
      <c r="O11"/>
      <c r="P11"/>
      <c r="Q11"/>
      <c r="R11"/>
      <c r="S11"/>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c r="AHY11" s="57"/>
      <c r="AHZ11" s="57"/>
      <c r="AIA11" s="57"/>
      <c r="AIB11" s="57"/>
    </row>
    <row r="12" spans="1:912" s="56" customFormat="1" ht="36.75" customHeight="1" x14ac:dyDescent="0.2">
      <c r="A12" s="462" t="s">
        <v>389</v>
      </c>
      <c r="B12" s="463">
        <f>'PRESUPUESTO P.II.A-Agrupación'!D29</f>
        <v>0</v>
      </c>
      <c r="C12" s="463">
        <f>'PRESUPUESTO P.II.A-Agrupación'!E29</f>
        <v>0</v>
      </c>
      <c r="D12" s="463">
        <f>'PRESUPUESTO P.II.A-Agrupación'!F29</f>
        <v>0</v>
      </c>
      <c r="E12" s="463">
        <f>'PRESUPUESTO P.II.A-Agrupación'!I29</f>
        <v>0</v>
      </c>
      <c r="F12" s="463">
        <f>'PRESUPUESTO P.II.A-Agrupación'!L29</f>
        <v>0</v>
      </c>
      <c r="G12" s="463">
        <f>'PRESUPUESTO P.II.A-Agrupación'!O29</f>
        <v>0</v>
      </c>
      <c r="H12" s="463">
        <f>'PRESUPUESTO P.II.A-Agrupación'!R29</f>
        <v>0</v>
      </c>
      <c r="I12" s="463">
        <f>'PRESUPUESTO P.II.A-Agrupación'!U29</f>
        <v>0</v>
      </c>
      <c r="J12"/>
      <c r="K12"/>
      <c r="L12"/>
      <c r="M12"/>
      <c r="N12"/>
      <c r="O12"/>
      <c r="P12"/>
      <c r="Q12"/>
      <c r="R12"/>
      <c r="S12"/>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c r="AHY12" s="57"/>
      <c r="AHZ12" s="57"/>
      <c r="AIA12" s="57"/>
      <c r="AIB12" s="57"/>
    </row>
    <row r="13" spans="1:912" s="56" customFormat="1" ht="36.75" customHeight="1" x14ac:dyDescent="0.2">
      <c r="A13" s="462" t="s">
        <v>388</v>
      </c>
      <c r="B13" s="463">
        <f>'PRESUPUESTO P.II.A-Agrupación'!D30</f>
        <v>0</v>
      </c>
      <c r="C13" s="463">
        <f>'PRESUPUESTO P.II.A-Agrupación'!E30</f>
        <v>0</v>
      </c>
      <c r="D13" s="463">
        <f>'PRESUPUESTO P.II.A-Agrupación'!F30</f>
        <v>0</v>
      </c>
      <c r="E13" s="463">
        <f>'PRESUPUESTO P.II.A-Agrupación'!I30</f>
        <v>0</v>
      </c>
      <c r="F13" s="463">
        <f>'PRESUPUESTO P.II.A-Agrupación'!L30</f>
        <v>0</v>
      </c>
      <c r="G13" s="463">
        <f>'PRESUPUESTO P.II.A-Agrupación'!O30</f>
        <v>0</v>
      </c>
      <c r="H13" s="463">
        <f>'PRESUPUESTO P.II.A-Agrupación'!R30</f>
        <v>0</v>
      </c>
      <c r="I13" s="463">
        <f>'PRESUPUESTO P.II.A-Agrupación'!U30</f>
        <v>0</v>
      </c>
      <c r="J13"/>
      <c r="K13"/>
      <c r="L13"/>
      <c r="M13"/>
      <c r="N13"/>
      <c r="O13"/>
      <c r="P13"/>
      <c r="Q13"/>
      <c r="R13"/>
      <c r="S13"/>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c r="AHY13" s="57"/>
      <c r="AHZ13" s="57"/>
      <c r="AIA13" s="57"/>
      <c r="AIB13" s="57"/>
    </row>
    <row r="14" spans="1:912" s="54" customFormat="1" ht="35.25" customHeight="1" x14ac:dyDescent="0.2">
      <c r="A14" s="441" t="s">
        <v>332</v>
      </c>
      <c r="B14" s="439">
        <f>'PRESUPUESTO P.II.A-Agrupación'!D31</f>
        <v>0</v>
      </c>
      <c r="C14" s="439">
        <f>'PRESUPUESTO P.II.A-Agrupación'!E31</f>
        <v>0</v>
      </c>
      <c r="D14" s="439">
        <f>'PRESUPUESTO P.II.A-Agrupación'!F31</f>
        <v>0</v>
      </c>
      <c r="E14" s="439">
        <f>'PRESUPUESTO P.II.A-Agrupación'!I31</f>
        <v>0</v>
      </c>
      <c r="F14" s="439">
        <f>'PRESUPUESTO P.II.A-Agrupación'!L31</f>
        <v>0</v>
      </c>
      <c r="G14" s="439">
        <f>'PRESUPUESTO P.II.A-Agrupación'!O31</f>
        <v>0</v>
      </c>
      <c r="H14" s="439">
        <f>'PRESUPUESTO P.II.A-Agrupación'!R31</f>
        <v>0</v>
      </c>
      <c r="I14" s="439">
        <f>'PRESUPUESTO P.II.A-Agrupación'!U31</f>
        <v>0</v>
      </c>
      <c r="J14"/>
      <c r="K14"/>
      <c r="L14"/>
      <c r="M14"/>
      <c r="N14"/>
      <c r="O14"/>
      <c r="P14"/>
      <c r="Q14"/>
      <c r="R14"/>
      <c r="S14"/>
    </row>
    <row r="15" spans="1:912" s="54" customFormat="1" ht="35.25" customHeight="1" x14ac:dyDescent="0.2">
      <c r="A15" s="442" t="s">
        <v>524</v>
      </c>
      <c r="B15" s="449">
        <f>'PRESUPUESTO P.II.A-Agrupación'!D32</f>
        <v>0</v>
      </c>
      <c r="C15" s="449">
        <f>'PRESUPUESTO P.II.A-Agrupación'!E32</f>
        <v>0</v>
      </c>
      <c r="D15" s="449">
        <f>'PRESUPUESTO P.II.A-Agrupación'!F32</f>
        <v>0</v>
      </c>
      <c r="E15" s="449">
        <f>'PRESUPUESTO P.II.A-Agrupación'!I32</f>
        <v>0</v>
      </c>
      <c r="F15" s="449">
        <f>'PRESUPUESTO P.II.A-Agrupación'!L32</f>
        <v>0</v>
      </c>
      <c r="G15" s="449">
        <f>'PRESUPUESTO P.II.A-Agrupación'!O32</f>
        <v>0</v>
      </c>
      <c r="H15" s="449">
        <f>'PRESUPUESTO P.II.A-Agrupación'!R32</f>
        <v>0</v>
      </c>
      <c r="I15" s="449">
        <f>'PRESUPUESTO P.II.A-Agrupación'!U32</f>
        <v>0</v>
      </c>
      <c r="J15"/>
      <c r="K15"/>
      <c r="L15"/>
      <c r="M15"/>
      <c r="N15"/>
      <c r="O15"/>
      <c r="P15"/>
      <c r="Q15"/>
      <c r="R15"/>
      <c r="S15"/>
    </row>
    <row r="16" spans="1:912" s="54" customFormat="1" ht="36.75" customHeight="1" x14ac:dyDescent="0.2">
      <c r="A16" s="443" t="s">
        <v>387</v>
      </c>
      <c r="B16" s="444">
        <f>'PRESUPUESTO P.II.A-Agrupación'!D33</f>
        <v>0</v>
      </c>
      <c r="C16" s="444">
        <f>'PRESUPUESTO P.II.A-Agrupación'!E33</f>
        <v>0</v>
      </c>
      <c r="D16" s="444">
        <f>'PRESUPUESTO P.II.A-Agrupación'!F33</f>
        <v>0</v>
      </c>
      <c r="E16" s="444">
        <f>'PRESUPUESTO P.II.A-Agrupación'!I33</f>
        <v>0</v>
      </c>
      <c r="F16" s="444">
        <f>'PRESUPUESTO P.II.A-Agrupación'!L33</f>
        <v>0</v>
      </c>
      <c r="G16" s="444">
        <f>'PRESUPUESTO P.II.A-Agrupación'!O33</f>
        <v>0</v>
      </c>
      <c r="H16" s="444">
        <f>'PRESUPUESTO P.II.A-Agrupación'!R33</f>
        <v>0</v>
      </c>
      <c r="I16" s="444">
        <f>'PRESUPUESTO P.II.A-Agrupación'!U33</f>
        <v>0</v>
      </c>
      <c r="J16"/>
      <c r="K16"/>
      <c r="L16"/>
      <c r="M16"/>
      <c r="N16"/>
      <c r="O16"/>
      <c r="P16"/>
      <c r="Q16"/>
      <c r="R16"/>
      <c r="S16"/>
    </row>
    <row r="17" spans="1:9" ht="35.25" customHeight="1" x14ac:dyDescent="0.2">
      <c r="A17" s="445" t="s">
        <v>386</v>
      </c>
      <c r="B17" s="451">
        <f>'PRESUPUESTO P.II.A-Agrupación'!D34</f>
        <v>0</v>
      </c>
      <c r="C17" s="451">
        <f>'PRESUPUESTO P.II.A-Agrupación'!E34</f>
        <v>0</v>
      </c>
      <c r="D17" s="451">
        <f>'PRESUPUESTO P.II.A-Agrupación'!F34</f>
        <v>0</v>
      </c>
      <c r="E17" s="451">
        <f>'PRESUPUESTO P.II.A-Agrupación'!I34</f>
        <v>0</v>
      </c>
      <c r="F17" s="451">
        <f>'PRESUPUESTO P.II.A-Agrupación'!L34</f>
        <v>0</v>
      </c>
      <c r="G17" s="451">
        <f>'PRESUPUESTO P.II.A-Agrupación'!O34</f>
        <v>0</v>
      </c>
      <c r="H17" s="451">
        <f>'PRESUPUESTO P.II.A-Agrupación'!R34</f>
        <v>0</v>
      </c>
      <c r="I17" s="451">
        <f>'PRESUPUESTO P.II.A-Agrupación'!U34</f>
        <v>0</v>
      </c>
    </row>
    <row r="18" spans="1:9" ht="35.25" customHeight="1" x14ac:dyDescent="0.2">
      <c r="A18" s="445" t="s">
        <v>385</v>
      </c>
      <c r="B18" s="162"/>
      <c r="C18" s="447">
        <f>ROUND(IFERROR(C16/$B$16,0),2)</f>
        <v>0</v>
      </c>
      <c r="D18" s="447">
        <f t="shared" ref="D18:I18" si="0">ROUND(IFERROR(D16/$B$16,0),2)</f>
        <v>0</v>
      </c>
      <c r="E18" s="447">
        <f t="shared" si="0"/>
        <v>0</v>
      </c>
      <c r="F18" s="447">
        <f t="shared" si="0"/>
        <v>0</v>
      </c>
      <c r="G18" s="447">
        <f t="shared" si="0"/>
        <v>0</v>
      </c>
      <c r="H18" s="447">
        <f t="shared" si="0"/>
        <v>0</v>
      </c>
      <c r="I18" s="447">
        <f t="shared" si="0"/>
        <v>0</v>
      </c>
    </row>
    <row r="19" spans="1:9" ht="35.25" customHeight="1" x14ac:dyDescent="0.2">
      <c r="B19"/>
      <c r="C19"/>
      <c r="D19"/>
      <c r="E19"/>
      <c r="F19"/>
    </row>
    <row r="20" spans="1:9" x14ac:dyDescent="0.2">
      <c r="B20"/>
      <c r="C20"/>
      <c r="D20"/>
      <c r="E20"/>
      <c r="F20"/>
    </row>
    <row r="21" spans="1:9" x14ac:dyDescent="0.2">
      <c r="B21"/>
      <c r="C21"/>
      <c r="D21"/>
      <c r="E21"/>
      <c r="F21"/>
    </row>
    <row r="22" spans="1:9" x14ac:dyDescent="0.2">
      <c r="B22"/>
      <c r="C22"/>
      <c r="D22"/>
      <c r="E22"/>
      <c r="F22"/>
    </row>
    <row r="23" spans="1:9" x14ac:dyDescent="0.2">
      <c r="B23"/>
      <c r="C23"/>
      <c r="D23"/>
      <c r="E23"/>
      <c r="F23"/>
    </row>
    <row r="24" spans="1:9" ht="35.25" customHeight="1" x14ac:dyDescent="0.2">
      <c r="B24"/>
      <c r="C24"/>
      <c r="D24"/>
      <c r="E24"/>
      <c r="F24"/>
    </row>
    <row r="25" spans="1:9" x14ac:dyDescent="0.2">
      <c r="B25"/>
      <c r="C25"/>
      <c r="D25"/>
      <c r="E25"/>
      <c r="F25"/>
    </row>
    <row r="26" spans="1:9" x14ac:dyDescent="0.2">
      <c r="B26"/>
      <c r="C26"/>
      <c r="D26"/>
      <c r="E26"/>
      <c r="F26"/>
    </row>
    <row r="27" spans="1:9" x14ac:dyDescent="0.2">
      <c r="B27"/>
      <c r="C27"/>
      <c r="D27"/>
      <c r="E27"/>
      <c r="F27"/>
    </row>
    <row r="28" spans="1:9" x14ac:dyDescent="0.2">
      <c r="B28"/>
      <c r="C28"/>
      <c r="D28"/>
      <c r="E28"/>
      <c r="F28"/>
    </row>
    <row r="29" spans="1:9" x14ac:dyDescent="0.2">
      <c r="B29"/>
      <c r="C29"/>
      <c r="D29"/>
      <c r="E29"/>
      <c r="F29"/>
    </row>
    <row r="30" spans="1:9" x14ac:dyDescent="0.2">
      <c r="B30"/>
      <c r="C30"/>
      <c r="D30"/>
      <c r="E30"/>
      <c r="F30"/>
    </row>
    <row r="31" spans="1:9" x14ac:dyDescent="0.2">
      <c r="B31"/>
      <c r="C31"/>
      <c r="D31"/>
      <c r="E31"/>
      <c r="F31"/>
    </row>
    <row r="32" spans="1:9" ht="35.25" customHeight="1" x14ac:dyDescent="0.2">
      <c r="B32"/>
      <c r="C32"/>
      <c r="D32"/>
      <c r="E32"/>
      <c r="F32"/>
    </row>
    <row r="38" spans="1:913" s="52" customFormat="1" ht="35.25" customHeight="1" x14ac:dyDescent="0.2">
      <c r="A38" s="55"/>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55"/>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row r="40" spans="1:913" s="52" customFormat="1" ht="35.25" customHeight="1" x14ac:dyDescent="0.2">
      <c r="A40" s="55"/>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sheetData>
  <sheetProtection algorithmName="SHA-512" hashValue="CLa6etg6W5cb9nOi/iB5HWdwW3hNjP7MV5USIbzbG51osvVf6B2yFLVuKovUiyTRXpBgd5/9CbzvtItT6HR4oA==" saltValue="z+t3xm9BFLSkcEDkvBq3IA=="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44"/>
  <dimension ref="A1:AIC42"/>
  <sheetViews>
    <sheetView topLeftCell="A10" zoomScale="90" zoomScaleNormal="90" workbookViewId="0">
      <selection activeCell="B14" sqref="B14"/>
    </sheetView>
  </sheetViews>
  <sheetFormatPr baseColWidth="10" defaultColWidth="11.5" defaultRowHeight="15" x14ac:dyDescent="0.2"/>
  <cols>
    <col min="1" max="1" width="66" bestFit="1" customWidth="1"/>
    <col min="2" max="2" width="24.6640625" style="52" customWidth="1"/>
    <col min="3" max="5" width="20.6640625" style="52" customWidth="1"/>
    <col min="6" max="6" width="24.6640625" style="54" customWidth="1"/>
    <col min="7" max="7" width="21.6640625" customWidth="1"/>
    <col min="8" max="8" width="21.1640625" customWidth="1"/>
    <col min="9" max="9" width="19.83203125" customWidth="1"/>
  </cols>
  <sheetData>
    <row r="1" spans="1:912" s="66" customFormat="1" ht="46.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c r="G1" s="205"/>
      <c r="H1" s="205"/>
      <c r="I1" s="205"/>
    </row>
    <row r="2" spans="1:912" s="63" customFormat="1" ht="30" customHeight="1" x14ac:dyDescent="0.15">
      <c r="A2" s="65"/>
      <c r="B2" s="65"/>
      <c r="C2" s="65"/>
      <c r="D2" s="65"/>
      <c r="E2" s="65"/>
      <c r="F2" s="64"/>
      <c r="G2" s="206"/>
      <c r="H2" s="206"/>
      <c r="I2" s="206"/>
    </row>
    <row r="3" spans="1:912" s="62" customFormat="1" ht="21.75" customHeight="1" x14ac:dyDescent="0.2">
      <c r="A3" s="438" t="s">
        <v>397</v>
      </c>
      <c r="B3" s="980">
        <f>'PRESUPUESTO P.II.B-Agrupación'!D9</f>
        <v>0</v>
      </c>
      <c r="C3" s="980"/>
      <c r="D3" s="980"/>
      <c r="E3" s="980"/>
      <c r="F3" s="980"/>
      <c r="G3" s="207"/>
      <c r="H3" s="207"/>
      <c r="I3" s="207"/>
    </row>
    <row r="4" spans="1:912" s="62" customFormat="1" ht="21.75" customHeight="1" x14ac:dyDescent="0.2">
      <c r="A4" s="438" t="s">
        <v>447</v>
      </c>
      <c r="B4" s="976">
        <f>'PRESUPUESTO P.II.B-Agrupación'!D10</f>
        <v>0</v>
      </c>
      <c r="C4" s="977"/>
      <c r="D4" s="977"/>
      <c r="E4" s="977"/>
      <c r="F4" s="978"/>
      <c r="G4" s="207"/>
      <c r="H4" s="207"/>
      <c r="I4" s="207"/>
    </row>
    <row r="5" spans="1:912" s="57" customFormat="1" ht="21.75" customHeight="1" x14ac:dyDescent="0.15">
      <c r="A5" s="438" t="s">
        <v>433</v>
      </c>
      <c r="B5" s="980">
        <f>'PRESUPUESTO P.II.B-Agrupación'!D11</f>
        <v>0</v>
      </c>
      <c r="C5" s="980"/>
      <c r="D5" s="980"/>
      <c r="E5" s="980"/>
      <c r="F5" s="980"/>
      <c r="G5" s="208"/>
      <c r="H5" s="208"/>
      <c r="I5" s="208"/>
    </row>
    <row r="6" spans="1:912" s="57" customFormat="1" ht="21.75" customHeight="1" x14ac:dyDescent="0.2">
      <c r="A6" s="209"/>
      <c r="B6" s="209"/>
      <c r="C6" s="209"/>
      <c r="D6" s="209"/>
      <c r="E6" s="209"/>
      <c r="F6" s="209"/>
      <c r="G6" s="208"/>
      <c r="H6" s="208"/>
      <c r="I6" s="208"/>
    </row>
    <row r="7" spans="1:912" s="62" customFormat="1" ht="36.75" customHeight="1" x14ac:dyDescent="0.2">
      <c r="A7" s="438" t="s">
        <v>402</v>
      </c>
      <c r="B7" s="980">
        <f>'DATOS GENERALES'!F566</f>
        <v>0</v>
      </c>
      <c r="C7" s="980"/>
      <c r="D7" s="980"/>
      <c r="E7" s="980"/>
      <c r="F7" s="980"/>
      <c r="G7" s="207"/>
      <c r="H7" s="207"/>
      <c r="I7" s="207"/>
      <c r="AQ7" s="62">
        <f>IF('RESUMIDO-P.II.B-Agrupación'!E16,"",'RESUMIDO-P.I.A-Agrupación'!E14)</f>
        <v>0</v>
      </c>
    </row>
    <row r="8" spans="1:912" ht="18" customHeight="1" x14ac:dyDescent="0.2">
      <c r="A8" s="60"/>
      <c r="B8" s="60"/>
      <c r="C8" s="60"/>
      <c r="D8" s="60"/>
      <c r="E8" s="60"/>
      <c r="F8" s="60"/>
      <c r="G8" s="61"/>
      <c r="H8" s="61"/>
      <c r="I8" s="61"/>
    </row>
    <row r="9" spans="1:912" ht="90" customHeight="1" x14ac:dyDescent="0.2">
      <c r="A9" s="246" t="s">
        <v>393</v>
      </c>
      <c r="B9" s="163" t="s">
        <v>392</v>
      </c>
      <c r="C9" s="164" t="s">
        <v>391</v>
      </c>
      <c r="D9" s="164" t="s">
        <v>390</v>
      </c>
      <c r="E9" s="448">
        <f>'PRESUPUESTO P.II.B-Agrupación'!H13</f>
        <v>0</v>
      </c>
      <c r="F9" s="448">
        <f>'PRESUPUESTO P.II.B-Agrupación'!K13</f>
        <v>0</v>
      </c>
      <c r="G9" s="448">
        <f>'PRESUPUESTO P.II.B-Agrupación'!N13</f>
        <v>0</v>
      </c>
      <c r="H9" s="448">
        <f>'PRESUPUESTO P.II.B-Agrupación'!Q13</f>
        <v>0</v>
      </c>
      <c r="I9" s="448">
        <f>'PRESUPUESTO P.II.B-Agrupación'!T13</f>
        <v>0</v>
      </c>
    </row>
    <row r="10" spans="1:912" s="59" customFormat="1" ht="36.75" customHeight="1" x14ac:dyDescent="0.2">
      <c r="A10" s="460" t="s">
        <v>337</v>
      </c>
      <c r="B10" s="461">
        <f>'PRESUPUESTO P.II.B-Agrupación'!D20</f>
        <v>0</v>
      </c>
      <c r="C10" s="461">
        <f>'PRESUPUESTO P.II.B-Agrupación'!E20</f>
        <v>0</v>
      </c>
      <c r="D10" s="461">
        <f>'PRESUPUESTO P.II.B-Agrupación'!F20</f>
        <v>0</v>
      </c>
      <c r="E10" s="461">
        <f>'PRESUPUESTO P.II.B-Agrupación'!I20</f>
        <v>0</v>
      </c>
      <c r="F10" s="461">
        <f>'PRESUPUESTO P.II.B-Agrupación'!L20</f>
        <v>0</v>
      </c>
      <c r="G10" s="461">
        <f>'PRESUPUESTO P.II.B-Agrupación'!O20</f>
        <v>0</v>
      </c>
      <c r="H10" s="461">
        <f>'PRESUPUESTO P.II.B-Agrupación'!R20</f>
        <v>0</v>
      </c>
      <c r="I10" s="461">
        <f>'PRESUPUESTO P.II.B-Agrupación'!U20</f>
        <v>0</v>
      </c>
      <c r="J10"/>
      <c r="K10"/>
      <c r="L10"/>
      <c r="M10"/>
      <c r="N10"/>
      <c r="O10"/>
      <c r="P10"/>
      <c r="Q10"/>
      <c r="R10"/>
      <c r="S10"/>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c r="AHY10" s="57"/>
      <c r="AHZ10" s="57"/>
      <c r="AIA10" s="57"/>
      <c r="AIB10" s="57"/>
    </row>
    <row r="11" spans="1:912" s="58" customFormat="1" ht="36.75" customHeight="1" x14ac:dyDescent="0.2">
      <c r="A11" s="460" t="s">
        <v>336</v>
      </c>
      <c r="B11" s="461">
        <f>'PRESUPUESTO P.II.B-Agrupación'!D28</f>
        <v>0</v>
      </c>
      <c r="C11" s="461">
        <f>'PRESUPUESTO P.II.B-Agrupación'!E28</f>
        <v>0</v>
      </c>
      <c r="D11" s="461">
        <f>'PRESUPUESTO P.II.B-Agrupación'!F28</f>
        <v>0</v>
      </c>
      <c r="E11" s="461">
        <f>'PRESUPUESTO P.II.B-Agrupación'!I28</f>
        <v>0</v>
      </c>
      <c r="F11" s="461">
        <f>'PRESUPUESTO P.II.B-Agrupación'!L28</f>
        <v>0</v>
      </c>
      <c r="G11" s="461">
        <f>'PRESUPUESTO P.II.B-Agrupación'!O28</f>
        <v>0</v>
      </c>
      <c r="H11" s="461">
        <f>'PRESUPUESTO P.II.B-Agrupación'!R28</f>
        <v>0</v>
      </c>
      <c r="I11" s="461">
        <f>'PRESUPUESTO P.II.B-Agrupación'!U28</f>
        <v>0</v>
      </c>
      <c r="J11"/>
      <c r="K11"/>
      <c r="L11"/>
      <c r="M11"/>
      <c r="N11"/>
      <c r="O11"/>
      <c r="P11"/>
      <c r="Q11"/>
      <c r="R11"/>
      <c r="S11"/>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c r="AHY11" s="57"/>
      <c r="AHZ11" s="57"/>
      <c r="AIA11" s="57"/>
      <c r="AIB11" s="57"/>
    </row>
    <row r="12" spans="1:912" s="58" customFormat="1" ht="36.75" customHeight="1" x14ac:dyDescent="0.2">
      <c r="A12" s="460" t="s">
        <v>708</v>
      </c>
      <c r="B12" s="461">
        <f>'PRESUPUESTO P.II.B-Agrupación'!D29</f>
        <v>0</v>
      </c>
      <c r="C12" s="461">
        <f>'PRESUPUESTO P.II.B-Agrupación'!E29</f>
        <v>0</v>
      </c>
      <c r="D12" s="461">
        <f>'PRESUPUESTO P.II.B-Agrupación'!F29</f>
        <v>0</v>
      </c>
      <c r="E12" s="461">
        <f>'PRESUPUESTO P.II.B-Agrupación'!I29</f>
        <v>0</v>
      </c>
      <c r="F12" s="461">
        <f>'PRESUPUESTO P.II.B-Agrupación'!L29</f>
        <v>0</v>
      </c>
      <c r="G12" s="461">
        <f>'PRESUPUESTO P.II.B-Agrupación'!O29</f>
        <v>0</v>
      </c>
      <c r="H12" s="461">
        <f>'PRESUPUESTO P.II.B-Agrupación'!R29</f>
        <v>0</v>
      </c>
      <c r="I12" s="461">
        <f>'PRESUPUESTO P.II.B-Agrupación'!U29</f>
        <v>0</v>
      </c>
      <c r="J12"/>
      <c r="K12"/>
      <c r="L12"/>
      <c r="M12"/>
      <c r="N12"/>
      <c r="O12"/>
      <c r="P12"/>
      <c r="Q12"/>
      <c r="R12"/>
      <c r="S12"/>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c r="AHY12" s="57"/>
      <c r="AHZ12" s="57"/>
      <c r="AIA12" s="57"/>
      <c r="AIB12" s="57"/>
    </row>
    <row r="13" spans="1:912" s="58" customFormat="1" ht="36.75" customHeight="1" x14ac:dyDescent="0.2">
      <c r="A13" s="460" t="s">
        <v>709</v>
      </c>
      <c r="B13" s="461">
        <f>'PRESUPUESTO P.II.B-Agrupación'!D30</f>
        <v>0</v>
      </c>
      <c r="C13" s="461">
        <f>'PRESUPUESTO P.II.B-Agrupación'!E30</f>
        <v>0</v>
      </c>
      <c r="D13" s="461">
        <f>'PRESUPUESTO P.II.B-Agrupación'!F30</f>
        <v>0</v>
      </c>
      <c r="E13" s="461">
        <f>'PRESUPUESTO P.II.B-Agrupación'!I30</f>
        <v>0</v>
      </c>
      <c r="F13" s="461">
        <f>'PRESUPUESTO P.II.B-Agrupación'!L30</f>
        <v>0</v>
      </c>
      <c r="G13" s="461">
        <f>'PRESUPUESTO P.II.B-Agrupación'!O30</f>
        <v>0</v>
      </c>
      <c r="H13" s="461">
        <f>'PRESUPUESTO P.II.B-Agrupación'!R30</f>
        <v>0</v>
      </c>
      <c r="I13" s="461">
        <f>'PRESUPUESTO P.II.B-Agrupación'!U30</f>
        <v>0</v>
      </c>
      <c r="J13"/>
      <c r="K13"/>
      <c r="L13"/>
      <c r="M13"/>
      <c r="N13"/>
      <c r="O13"/>
      <c r="P13"/>
      <c r="Q13"/>
      <c r="R13"/>
      <c r="S13"/>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c r="AHY13" s="57"/>
      <c r="AHZ13" s="57"/>
      <c r="AIA13" s="57"/>
      <c r="AIB13" s="57"/>
    </row>
    <row r="14" spans="1:912" s="58" customFormat="1" ht="36.75" customHeight="1" x14ac:dyDescent="0.2">
      <c r="A14" s="462" t="s">
        <v>580</v>
      </c>
      <c r="B14" s="463">
        <f>'PRESUPUESTO P.II.B-Agrupación'!D32</f>
        <v>0</v>
      </c>
      <c r="C14" s="463">
        <f>'PRESUPUESTO P.II.B-Agrupación'!E32</f>
        <v>0</v>
      </c>
      <c r="D14" s="463">
        <f>'PRESUPUESTO P.II.B-Agrupación'!F32</f>
        <v>0</v>
      </c>
      <c r="E14" s="463">
        <f>'PRESUPUESTO P.II.B-Agrupación'!I32</f>
        <v>0</v>
      </c>
      <c r="F14" s="463">
        <f>'PRESUPUESTO P.II.B-Agrupación'!L32</f>
        <v>0</v>
      </c>
      <c r="G14" s="463">
        <f>'PRESUPUESTO P.II.B-Agrupación'!O32</f>
        <v>0</v>
      </c>
      <c r="H14" s="463">
        <f>'PRESUPUESTO P.II.B-Agrupación'!R32</f>
        <v>0</v>
      </c>
      <c r="I14" s="463">
        <f>'PRESUPUESTO P.II.B-Agrupación'!U32</f>
        <v>0</v>
      </c>
      <c r="J14"/>
      <c r="K14"/>
      <c r="L14"/>
      <c r="M14"/>
      <c r="N14"/>
      <c r="O14"/>
      <c r="P14"/>
      <c r="Q14"/>
      <c r="R14"/>
      <c r="S14"/>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57"/>
      <c r="DK14" s="57"/>
      <c r="DL14" s="57"/>
      <c r="DM14" s="57"/>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57"/>
      <c r="EP14" s="57"/>
      <c r="EQ14" s="57"/>
      <c r="ER14" s="57"/>
      <c r="ES14" s="57"/>
      <c r="ET14" s="57"/>
      <c r="EU14" s="57"/>
      <c r="EV14" s="57"/>
      <c r="EW14" s="57"/>
      <c r="EX14" s="57"/>
      <c r="EY14" s="57"/>
      <c r="EZ14" s="57"/>
      <c r="FA14" s="57"/>
      <c r="FB14" s="57"/>
      <c r="FC14" s="57"/>
      <c r="FD14" s="57"/>
      <c r="FE14" s="57"/>
      <c r="FF14" s="57"/>
      <c r="FG14" s="57"/>
      <c r="FH14" s="57"/>
      <c r="FI14" s="57"/>
      <c r="FJ14" s="57"/>
      <c r="FK14" s="57"/>
      <c r="FL14" s="57"/>
      <c r="FM14" s="57"/>
      <c r="FN14" s="57"/>
      <c r="FO14" s="57"/>
      <c r="FP14" s="57"/>
      <c r="FQ14" s="57"/>
      <c r="FR14" s="57"/>
      <c r="FS14" s="57"/>
      <c r="FT14" s="57"/>
      <c r="FU14" s="57"/>
      <c r="FV14" s="57"/>
      <c r="FW14" s="57"/>
      <c r="FX14" s="57"/>
      <c r="FY14" s="57"/>
      <c r="FZ14" s="57"/>
      <c r="GA14" s="57"/>
      <c r="GB14" s="57"/>
      <c r="GC14" s="57"/>
      <c r="GD14" s="57"/>
      <c r="GE14" s="57"/>
      <c r="GF14" s="57"/>
      <c r="GG14" s="57"/>
      <c r="GH14" s="57"/>
      <c r="GI14" s="57"/>
      <c r="GJ14" s="57"/>
      <c r="GK14" s="57"/>
      <c r="GL14" s="57"/>
      <c r="GM14" s="57"/>
      <c r="GN14" s="57"/>
      <c r="GO14" s="57"/>
      <c r="GP14" s="57"/>
      <c r="GQ14" s="57"/>
      <c r="GR14" s="57"/>
      <c r="GS14" s="57"/>
      <c r="GT14" s="57"/>
      <c r="GU14" s="57"/>
      <c r="GV14" s="57"/>
      <c r="GW14" s="57"/>
      <c r="GX14" s="57"/>
      <c r="GY14" s="57"/>
      <c r="GZ14" s="57"/>
      <c r="HA14" s="57"/>
      <c r="HB14" s="57"/>
      <c r="HC14" s="57"/>
      <c r="HD14" s="57"/>
      <c r="HE14" s="57"/>
      <c r="HF14" s="57"/>
      <c r="HG14" s="57"/>
      <c r="HH14" s="57"/>
      <c r="HI14" s="57"/>
      <c r="HJ14" s="57"/>
      <c r="HK14" s="57"/>
      <c r="HL14" s="57"/>
      <c r="HM14" s="57"/>
      <c r="HN14" s="57"/>
      <c r="HO14" s="57"/>
      <c r="HP14" s="57"/>
      <c r="HQ14" s="57"/>
      <c r="HR14" s="57"/>
      <c r="HS14" s="57"/>
      <c r="HT14" s="57"/>
      <c r="HU14" s="57"/>
      <c r="HV14" s="57"/>
      <c r="HW14" s="57"/>
      <c r="HX14" s="57"/>
      <c r="HY14" s="57"/>
      <c r="HZ14" s="57"/>
      <c r="IA14" s="57"/>
      <c r="IB14" s="57"/>
      <c r="IC14" s="57"/>
      <c r="ID14" s="57"/>
      <c r="IE14" s="57"/>
      <c r="IF14" s="57"/>
      <c r="IG14" s="57"/>
      <c r="IH14" s="57"/>
      <c r="II14" s="57"/>
      <c r="IJ14" s="57"/>
      <c r="IK14" s="57"/>
      <c r="IL14" s="57"/>
      <c r="IM14" s="57"/>
      <c r="IN14" s="57"/>
      <c r="IO14" s="57"/>
      <c r="IP14" s="57"/>
      <c r="IQ14" s="57"/>
      <c r="IR14" s="57"/>
      <c r="IS14" s="57"/>
      <c r="IT14" s="57"/>
      <c r="IU14" s="57"/>
      <c r="IV14" s="57"/>
      <c r="IW14" s="57"/>
      <c r="IX14" s="57"/>
      <c r="IY14" s="57"/>
      <c r="IZ14" s="57"/>
      <c r="JA14" s="57"/>
      <c r="JB14" s="57"/>
      <c r="JC14" s="57"/>
      <c r="JD14" s="57"/>
      <c r="JE14" s="57"/>
      <c r="JF14" s="57"/>
      <c r="JG14" s="57"/>
      <c r="JH14" s="57"/>
      <c r="JI14" s="57"/>
      <c r="JJ14" s="57"/>
      <c r="JK14" s="57"/>
      <c r="JL14" s="57"/>
      <c r="JM14" s="57"/>
      <c r="JN14" s="57"/>
      <c r="JO14" s="57"/>
      <c r="JP14" s="57"/>
      <c r="JQ14" s="57"/>
      <c r="JR14" s="57"/>
      <c r="JS14" s="57"/>
      <c r="JT14" s="57"/>
      <c r="JU14" s="57"/>
      <c r="JV14" s="57"/>
      <c r="JW14" s="57"/>
      <c r="JX14" s="57"/>
      <c r="JY14" s="57"/>
      <c r="JZ14" s="57"/>
      <c r="KA14" s="57"/>
      <c r="KB14" s="57"/>
      <c r="KC14" s="57"/>
      <c r="KD14" s="57"/>
      <c r="KE14" s="57"/>
      <c r="KF14" s="57"/>
      <c r="KG14" s="57"/>
      <c r="KH14" s="57"/>
      <c r="KI14" s="57"/>
      <c r="KJ14" s="57"/>
      <c r="KK14" s="57"/>
      <c r="KL14" s="57"/>
      <c r="KM14" s="57"/>
      <c r="KN14" s="57"/>
      <c r="KO14" s="57"/>
      <c r="KP14" s="57"/>
      <c r="KQ14" s="57"/>
      <c r="KR14" s="57"/>
      <c r="KS14" s="57"/>
      <c r="KT14" s="57"/>
      <c r="KU14" s="57"/>
      <c r="KV14" s="57"/>
      <c r="KW14" s="57"/>
      <c r="KX14" s="57"/>
      <c r="KY14" s="57"/>
      <c r="KZ14" s="57"/>
      <c r="LA14" s="57"/>
      <c r="LB14" s="57"/>
      <c r="LC14" s="57"/>
      <c r="LD14" s="57"/>
      <c r="LE14" s="57"/>
      <c r="LF14" s="57"/>
      <c r="LG14" s="57"/>
      <c r="LH14" s="57"/>
      <c r="LI14" s="57"/>
      <c r="LJ14" s="57"/>
      <c r="LK14" s="57"/>
      <c r="LL14" s="57"/>
      <c r="LM14" s="57"/>
      <c r="LN14" s="57"/>
      <c r="LO14" s="57"/>
      <c r="LP14" s="57"/>
      <c r="LQ14" s="57"/>
      <c r="LR14" s="57"/>
      <c r="LS14" s="57"/>
      <c r="LT14" s="57"/>
      <c r="LU14" s="57"/>
      <c r="LV14" s="57"/>
      <c r="LW14" s="57"/>
      <c r="LX14" s="57"/>
      <c r="LY14" s="57"/>
      <c r="LZ14" s="57"/>
      <c r="MA14" s="57"/>
      <c r="MB14" s="57"/>
      <c r="MC14" s="57"/>
      <c r="MD14" s="57"/>
      <c r="ME14" s="57"/>
      <c r="MF14" s="57"/>
      <c r="MG14" s="57"/>
      <c r="MH14" s="57"/>
      <c r="MI14" s="57"/>
      <c r="MJ14" s="57"/>
      <c r="MK14" s="57"/>
      <c r="ML14" s="57"/>
      <c r="MM14" s="57"/>
      <c r="MN14" s="57"/>
      <c r="MO14" s="57"/>
      <c r="MP14" s="57"/>
      <c r="MQ14" s="57"/>
      <c r="MR14" s="57"/>
      <c r="MS14" s="57"/>
      <c r="MT14" s="57"/>
      <c r="MU14" s="57"/>
      <c r="MV14" s="57"/>
      <c r="MW14" s="57"/>
      <c r="MX14" s="57"/>
      <c r="MY14" s="57"/>
      <c r="MZ14" s="57"/>
      <c r="NA14" s="57"/>
      <c r="NB14" s="57"/>
      <c r="NC14" s="57"/>
      <c r="ND14" s="57"/>
      <c r="NE14" s="57"/>
      <c r="NF14" s="57"/>
      <c r="NG14" s="57"/>
      <c r="NH14" s="57"/>
      <c r="NI14" s="57"/>
      <c r="NJ14" s="57"/>
      <c r="NK14" s="57"/>
      <c r="NL14" s="57"/>
      <c r="NM14" s="57"/>
      <c r="NN14" s="57"/>
      <c r="NO14" s="57"/>
      <c r="NP14" s="57"/>
      <c r="NQ14" s="57"/>
      <c r="NR14" s="57"/>
      <c r="NS14" s="57"/>
      <c r="NT14" s="57"/>
      <c r="NU14" s="57"/>
      <c r="NV14" s="57"/>
      <c r="NW14" s="57"/>
      <c r="NX14" s="57"/>
      <c r="NY14" s="57"/>
      <c r="NZ14" s="57"/>
      <c r="OA14" s="57"/>
      <c r="OB14" s="57"/>
      <c r="OC14" s="57"/>
      <c r="OD14" s="57"/>
      <c r="OE14" s="57"/>
      <c r="OF14" s="57"/>
      <c r="OG14" s="57"/>
      <c r="OH14" s="57"/>
      <c r="OI14" s="57"/>
      <c r="OJ14" s="57"/>
      <c r="OK14" s="57"/>
      <c r="OL14" s="57"/>
      <c r="OM14" s="57"/>
      <c r="ON14" s="57"/>
      <c r="OO14" s="57"/>
      <c r="OP14" s="57"/>
      <c r="OQ14" s="57"/>
      <c r="OR14" s="57"/>
      <c r="OS14" s="57"/>
      <c r="OT14" s="57"/>
      <c r="OU14" s="57"/>
      <c r="OV14" s="57"/>
      <c r="OW14" s="57"/>
      <c r="OX14" s="57"/>
      <c r="OY14" s="57"/>
      <c r="OZ14" s="57"/>
      <c r="PA14" s="57"/>
      <c r="PB14" s="57"/>
      <c r="PC14" s="57"/>
      <c r="PD14" s="57"/>
      <c r="PE14" s="57"/>
      <c r="PF14" s="57"/>
      <c r="PG14" s="57"/>
      <c r="PH14" s="57"/>
      <c r="PI14" s="57"/>
      <c r="PJ14" s="57"/>
      <c r="PK14" s="57"/>
      <c r="PL14" s="57"/>
      <c r="PM14" s="57"/>
      <c r="PN14" s="57"/>
      <c r="PO14" s="57"/>
      <c r="PP14" s="57"/>
      <c r="PQ14" s="57"/>
      <c r="PR14" s="57"/>
      <c r="PS14" s="57"/>
      <c r="PT14" s="57"/>
      <c r="PU14" s="57"/>
      <c r="PV14" s="57"/>
      <c r="PW14" s="57"/>
      <c r="PX14" s="57"/>
      <c r="PY14" s="57"/>
      <c r="PZ14" s="57"/>
      <c r="QA14" s="57"/>
      <c r="QB14" s="57"/>
      <c r="QC14" s="57"/>
      <c r="QD14" s="57"/>
      <c r="QE14" s="57"/>
      <c r="QF14" s="57"/>
      <c r="QG14" s="57"/>
      <c r="QH14" s="57"/>
      <c r="QI14" s="57"/>
      <c r="QJ14" s="57"/>
      <c r="QK14" s="57"/>
      <c r="QL14" s="57"/>
      <c r="QM14" s="57"/>
      <c r="QN14" s="57"/>
      <c r="QO14" s="57"/>
      <c r="QP14" s="57"/>
      <c r="QQ14" s="57"/>
      <c r="QR14" s="57"/>
      <c r="QS14" s="57"/>
      <c r="QT14" s="57"/>
      <c r="QU14" s="57"/>
      <c r="QV14" s="57"/>
      <c r="QW14" s="57"/>
      <c r="QX14" s="57"/>
      <c r="QY14" s="57"/>
      <c r="QZ14" s="57"/>
      <c r="RA14" s="57"/>
      <c r="RB14" s="57"/>
      <c r="RC14" s="57"/>
      <c r="RD14" s="57"/>
      <c r="RE14" s="57"/>
      <c r="RF14" s="57"/>
      <c r="RG14" s="57"/>
      <c r="RH14" s="57"/>
      <c r="RI14" s="57"/>
      <c r="RJ14" s="57"/>
      <c r="RK14" s="57"/>
      <c r="RL14" s="57"/>
      <c r="RM14" s="57"/>
      <c r="RN14" s="57"/>
      <c r="RO14" s="57"/>
      <c r="RP14" s="57"/>
      <c r="RQ14" s="57"/>
      <c r="RR14" s="57"/>
      <c r="RS14" s="57"/>
      <c r="RT14" s="57"/>
      <c r="RU14" s="57"/>
      <c r="RV14" s="57"/>
      <c r="RW14" s="57"/>
      <c r="RX14" s="57"/>
      <c r="RY14" s="57"/>
      <c r="RZ14" s="57"/>
      <c r="SA14" s="57"/>
      <c r="SB14" s="57"/>
      <c r="SC14" s="57"/>
      <c r="SD14" s="57"/>
      <c r="SE14" s="57"/>
      <c r="SF14" s="57"/>
      <c r="SG14" s="57"/>
      <c r="SH14" s="57"/>
      <c r="SI14" s="57"/>
      <c r="SJ14" s="57"/>
      <c r="SK14" s="57"/>
      <c r="SL14" s="57"/>
      <c r="SM14" s="57"/>
      <c r="SN14" s="57"/>
      <c r="SO14" s="57"/>
      <c r="SP14" s="57"/>
      <c r="SQ14" s="57"/>
      <c r="SR14" s="57"/>
      <c r="SS14" s="57"/>
      <c r="ST14" s="57"/>
      <c r="SU14" s="57"/>
      <c r="SV14" s="57"/>
      <c r="SW14" s="57"/>
      <c r="SX14" s="57"/>
      <c r="SY14" s="57"/>
      <c r="SZ14" s="57"/>
      <c r="TA14" s="57"/>
      <c r="TB14" s="57"/>
      <c r="TC14" s="57"/>
      <c r="TD14" s="57"/>
      <c r="TE14" s="57"/>
      <c r="TF14" s="57"/>
      <c r="TG14" s="57"/>
      <c r="TH14" s="57"/>
      <c r="TI14" s="57"/>
      <c r="TJ14" s="57"/>
      <c r="TK14" s="57"/>
      <c r="TL14" s="57"/>
      <c r="TM14" s="57"/>
      <c r="TN14" s="57"/>
      <c r="TO14" s="57"/>
      <c r="TP14" s="57"/>
      <c r="TQ14" s="57"/>
      <c r="TR14" s="57"/>
      <c r="TS14" s="57"/>
      <c r="TT14" s="57"/>
      <c r="TU14" s="57"/>
      <c r="TV14" s="57"/>
      <c r="TW14" s="57"/>
      <c r="TX14" s="57"/>
      <c r="TY14" s="57"/>
      <c r="TZ14" s="57"/>
      <c r="UA14" s="57"/>
      <c r="UB14" s="57"/>
      <c r="UC14" s="57"/>
      <c r="UD14" s="57"/>
      <c r="UE14" s="57"/>
      <c r="UF14" s="57"/>
      <c r="UG14" s="57"/>
      <c r="UH14" s="57"/>
      <c r="UI14" s="57"/>
      <c r="UJ14" s="57"/>
      <c r="UK14" s="57"/>
      <c r="UL14" s="57"/>
      <c r="UM14" s="57"/>
      <c r="UN14" s="57"/>
      <c r="UO14" s="57"/>
      <c r="UP14" s="57"/>
      <c r="UQ14" s="57"/>
      <c r="UR14" s="57"/>
      <c r="US14" s="57"/>
      <c r="UT14" s="57"/>
      <c r="UU14" s="57"/>
      <c r="UV14" s="57"/>
      <c r="UW14" s="57"/>
      <c r="UX14" s="57"/>
      <c r="UY14" s="57"/>
      <c r="UZ14" s="57"/>
      <c r="VA14" s="57"/>
      <c r="VB14" s="57"/>
      <c r="VC14" s="57"/>
      <c r="VD14" s="57"/>
      <c r="VE14" s="57"/>
      <c r="VF14" s="57"/>
      <c r="VG14" s="57"/>
      <c r="VH14" s="57"/>
      <c r="VI14" s="57"/>
      <c r="VJ14" s="57"/>
      <c r="VK14" s="57"/>
      <c r="VL14" s="57"/>
      <c r="VM14" s="57"/>
      <c r="VN14" s="57"/>
      <c r="VO14" s="57"/>
      <c r="VP14" s="57"/>
      <c r="VQ14" s="57"/>
      <c r="VR14" s="57"/>
      <c r="VS14" s="57"/>
      <c r="VT14" s="57"/>
      <c r="VU14" s="57"/>
      <c r="VV14" s="57"/>
      <c r="VW14" s="57"/>
      <c r="VX14" s="57"/>
      <c r="VY14" s="57"/>
      <c r="VZ14" s="57"/>
      <c r="WA14" s="57"/>
      <c r="WB14" s="57"/>
      <c r="WC14" s="57"/>
      <c r="WD14" s="57"/>
      <c r="WE14" s="57"/>
      <c r="WF14" s="57"/>
      <c r="WG14" s="57"/>
      <c r="WH14" s="57"/>
      <c r="WI14" s="57"/>
      <c r="WJ14" s="57"/>
      <c r="WK14" s="57"/>
      <c r="WL14" s="57"/>
      <c r="WM14" s="57"/>
      <c r="WN14" s="57"/>
      <c r="WO14" s="57"/>
      <c r="WP14" s="57"/>
      <c r="WQ14" s="57"/>
      <c r="WR14" s="57"/>
      <c r="WS14" s="57"/>
      <c r="WT14" s="57"/>
      <c r="WU14" s="57"/>
      <c r="WV14" s="57"/>
      <c r="WW14" s="57"/>
      <c r="WX14" s="57"/>
      <c r="WY14" s="57"/>
      <c r="WZ14" s="57"/>
      <c r="XA14" s="57"/>
      <c r="XB14" s="57"/>
      <c r="XC14" s="57"/>
      <c r="XD14" s="57"/>
      <c r="XE14" s="57"/>
      <c r="XF14" s="57"/>
      <c r="XG14" s="57"/>
      <c r="XH14" s="57"/>
      <c r="XI14" s="57"/>
      <c r="XJ14" s="57"/>
      <c r="XK14" s="57"/>
      <c r="XL14" s="57"/>
      <c r="XM14" s="57"/>
      <c r="XN14" s="57"/>
      <c r="XO14" s="57"/>
      <c r="XP14" s="57"/>
      <c r="XQ14" s="57"/>
      <c r="XR14" s="57"/>
      <c r="XS14" s="57"/>
      <c r="XT14" s="57"/>
      <c r="XU14" s="57"/>
      <c r="XV14" s="57"/>
      <c r="XW14" s="57"/>
      <c r="XX14" s="57"/>
      <c r="XY14" s="57"/>
      <c r="XZ14" s="57"/>
      <c r="YA14" s="57"/>
      <c r="YB14" s="57"/>
      <c r="YC14" s="57"/>
      <c r="YD14" s="57"/>
      <c r="YE14" s="57"/>
      <c r="YF14" s="57"/>
      <c r="YG14" s="57"/>
      <c r="YH14" s="57"/>
      <c r="YI14" s="57"/>
      <c r="YJ14" s="57"/>
      <c r="YK14" s="57"/>
      <c r="YL14" s="57"/>
      <c r="YM14" s="57"/>
      <c r="YN14" s="57"/>
      <c r="YO14" s="57"/>
      <c r="YP14" s="57"/>
      <c r="YQ14" s="57"/>
      <c r="YR14" s="57"/>
      <c r="YS14" s="57"/>
      <c r="YT14" s="57"/>
      <c r="YU14" s="57"/>
      <c r="YV14" s="57"/>
      <c r="YW14" s="57"/>
      <c r="YX14" s="57"/>
      <c r="YY14" s="57"/>
      <c r="YZ14" s="57"/>
      <c r="ZA14" s="57"/>
      <c r="ZB14" s="57"/>
      <c r="ZC14" s="57"/>
      <c r="ZD14" s="57"/>
      <c r="ZE14" s="57"/>
      <c r="ZF14" s="57"/>
      <c r="ZG14" s="57"/>
      <c r="ZH14" s="57"/>
      <c r="ZI14" s="57"/>
      <c r="ZJ14" s="57"/>
      <c r="ZK14" s="57"/>
      <c r="ZL14" s="57"/>
      <c r="ZM14" s="57"/>
      <c r="ZN14" s="57"/>
      <c r="ZO14" s="57"/>
      <c r="ZP14" s="57"/>
      <c r="ZQ14" s="57"/>
      <c r="ZR14" s="57"/>
      <c r="ZS14" s="57"/>
      <c r="ZT14" s="57"/>
      <c r="ZU14" s="57"/>
      <c r="ZV14" s="57"/>
      <c r="ZW14" s="57"/>
      <c r="ZX14" s="57"/>
      <c r="ZY14" s="57"/>
      <c r="ZZ14" s="57"/>
      <c r="AAA14" s="57"/>
      <c r="AAB14" s="57"/>
      <c r="AAC14" s="57"/>
      <c r="AAD14" s="57"/>
      <c r="AAE14" s="57"/>
      <c r="AAF14" s="57"/>
      <c r="AAG14" s="57"/>
      <c r="AAH14" s="57"/>
      <c r="AAI14" s="57"/>
      <c r="AAJ14" s="57"/>
      <c r="AAK14" s="57"/>
      <c r="AAL14" s="57"/>
      <c r="AAM14" s="57"/>
      <c r="AAN14" s="57"/>
      <c r="AAO14" s="57"/>
      <c r="AAP14" s="57"/>
      <c r="AAQ14" s="57"/>
      <c r="AAR14" s="57"/>
      <c r="AAS14" s="57"/>
      <c r="AAT14" s="57"/>
      <c r="AAU14" s="57"/>
      <c r="AAV14" s="57"/>
      <c r="AAW14" s="57"/>
      <c r="AAX14" s="57"/>
      <c r="AAY14" s="57"/>
      <c r="AAZ14" s="57"/>
      <c r="ABA14" s="57"/>
      <c r="ABB14" s="57"/>
      <c r="ABC14" s="57"/>
      <c r="ABD14" s="57"/>
      <c r="ABE14" s="57"/>
      <c r="ABF14" s="57"/>
      <c r="ABG14" s="57"/>
      <c r="ABH14" s="57"/>
      <c r="ABI14" s="57"/>
      <c r="ABJ14" s="57"/>
      <c r="ABK14" s="57"/>
      <c r="ABL14" s="57"/>
      <c r="ABM14" s="57"/>
      <c r="ABN14" s="57"/>
      <c r="ABO14" s="57"/>
      <c r="ABP14" s="57"/>
      <c r="ABQ14" s="57"/>
      <c r="ABR14" s="57"/>
      <c r="ABS14" s="57"/>
      <c r="ABT14" s="57"/>
      <c r="ABU14" s="57"/>
      <c r="ABV14" s="57"/>
      <c r="ABW14" s="57"/>
      <c r="ABX14" s="57"/>
      <c r="ABY14" s="57"/>
      <c r="ABZ14" s="57"/>
      <c r="ACA14" s="57"/>
      <c r="ACB14" s="57"/>
      <c r="ACC14" s="57"/>
      <c r="ACD14" s="57"/>
      <c r="ACE14" s="57"/>
      <c r="ACF14" s="57"/>
      <c r="ACG14" s="57"/>
      <c r="ACH14" s="57"/>
      <c r="ACI14" s="57"/>
      <c r="ACJ14" s="57"/>
      <c r="ACK14" s="57"/>
      <c r="ACL14" s="57"/>
      <c r="ACM14" s="57"/>
      <c r="ACN14" s="57"/>
      <c r="ACO14" s="57"/>
      <c r="ACP14" s="57"/>
      <c r="ACQ14" s="57"/>
      <c r="ACR14" s="57"/>
      <c r="ACS14" s="57"/>
      <c r="ACT14" s="57"/>
      <c r="ACU14" s="57"/>
      <c r="ACV14" s="57"/>
      <c r="ACW14" s="57"/>
      <c r="ACX14" s="57"/>
      <c r="ACY14" s="57"/>
      <c r="ACZ14" s="57"/>
      <c r="ADA14" s="57"/>
      <c r="ADB14" s="57"/>
      <c r="ADC14" s="57"/>
      <c r="ADD14" s="57"/>
      <c r="ADE14" s="57"/>
      <c r="ADF14" s="57"/>
      <c r="ADG14" s="57"/>
      <c r="ADH14" s="57"/>
      <c r="ADI14" s="57"/>
      <c r="ADJ14" s="57"/>
      <c r="ADK14" s="57"/>
      <c r="ADL14" s="57"/>
      <c r="ADM14" s="57"/>
      <c r="ADN14" s="57"/>
      <c r="ADO14" s="57"/>
      <c r="ADP14" s="57"/>
      <c r="ADQ14" s="57"/>
      <c r="ADR14" s="57"/>
      <c r="ADS14" s="57"/>
      <c r="ADT14" s="57"/>
      <c r="ADU14" s="57"/>
      <c r="ADV14" s="57"/>
      <c r="ADW14" s="57"/>
      <c r="ADX14" s="57"/>
      <c r="ADY14" s="57"/>
      <c r="ADZ14" s="57"/>
      <c r="AEA14" s="57"/>
      <c r="AEB14" s="57"/>
      <c r="AEC14" s="57"/>
      <c r="AED14" s="57"/>
      <c r="AEE14" s="57"/>
      <c r="AEF14" s="57"/>
      <c r="AEG14" s="57"/>
      <c r="AEH14" s="57"/>
      <c r="AEI14" s="57"/>
      <c r="AEJ14" s="57"/>
      <c r="AEK14" s="57"/>
      <c r="AEL14" s="57"/>
      <c r="AEM14" s="57"/>
      <c r="AEN14" s="57"/>
      <c r="AEO14" s="57"/>
      <c r="AEP14" s="57"/>
      <c r="AEQ14" s="57"/>
      <c r="AER14" s="57"/>
      <c r="AES14" s="57"/>
      <c r="AET14" s="57"/>
      <c r="AEU14" s="57"/>
      <c r="AEV14" s="57"/>
      <c r="AEW14" s="57"/>
      <c r="AEX14" s="57"/>
      <c r="AEY14" s="57"/>
      <c r="AEZ14" s="57"/>
      <c r="AFA14" s="57"/>
      <c r="AFB14" s="57"/>
      <c r="AFC14" s="57"/>
      <c r="AFD14" s="57"/>
      <c r="AFE14" s="57"/>
      <c r="AFF14" s="57"/>
      <c r="AFG14" s="57"/>
      <c r="AFH14" s="57"/>
      <c r="AFI14" s="57"/>
      <c r="AFJ14" s="57"/>
      <c r="AFK14" s="57"/>
      <c r="AFL14" s="57"/>
      <c r="AFM14" s="57"/>
      <c r="AFN14" s="57"/>
      <c r="AFO14" s="57"/>
      <c r="AFP14" s="57"/>
      <c r="AFQ14" s="57"/>
      <c r="AFR14" s="57"/>
      <c r="AFS14" s="57"/>
      <c r="AFT14" s="57"/>
      <c r="AFU14" s="57"/>
      <c r="AFV14" s="57"/>
      <c r="AFW14" s="57"/>
      <c r="AFX14" s="57"/>
      <c r="AFY14" s="57"/>
      <c r="AFZ14" s="57"/>
      <c r="AGA14" s="57"/>
      <c r="AGB14" s="57"/>
      <c r="AGC14" s="57"/>
      <c r="AGD14" s="57"/>
      <c r="AGE14" s="57"/>
      <c r="AGF14" s="57"/>
      <c r="AGG14" s="57"/>
      <c r="AGH14" s="57"/>
      <c r="AGI14" s="57"/>
      <c r="AGJ14" s="57"/>
      <c r="AGK14" s="57"/>
      <c r="AGL14" s="57"/>
      <c r="AGM14" s="57"/>
      <c r="AGN14" s="57"/>
      <c r="AGO14" s="57"/>
      <c r="AGP14" s="57"/>
      <c r="AGQ14" s="57"/>
      <c r="AGR14" s="57"/>
      <c r="AGS14" s="57"/>
      <c r="AGT14" s="57"/>
      <c r="AGU14" s="57"/>
      <c r="AGV14" s="57"/>
      <c r="AGW14" s="57"/>
      <c r="AGX14" s="57"/>
      <c r="AGY14" s="57"/>
      <c r="AGZ14" s="57"/>
      <c r="AHA14" s="57"/>
      <c r="AHB14" s="57"/>
      <c r="AHC14" s="57"/>
      <c r="AHD14" s="57"/>
      <c r="AHE14" s="57"/>
      <c r="AHF14" s="57"/>
      <c r="AHG14" s="57"/>
      <c r="AHH14" s="57"/>
      <c r="AHI14" s="57"/>
      <c r="AHJ14" s="57"/>
      <c r="AHK14" s="57"/>
      <c r="AHL14" s="57"/>
      <c r="AHM14" s="57"/>
      <c r="AHN14" s="57"/>
      <c r="AHO14" s="57"/>
      <c r="AHP14" s="57"/>
      <c r="AHQ14" s="57"/>
      <c r="AHR14" s="57"/>
      <c r="AHS14" s="57"/>
      <c r="AHT14" s="57"/>
      <c r="AHU14" s="57"/>
      <c r="AHV14" s="57"/>
      <c r="AHW14" s="57"/>
      <c r="AHX14" s="57"/>
      <c r="AHY14" s="57"/>
      <c r="AHZ14" s="57"/>
      <c r="AIA14" s="57"/>
      <c r="AIB14" s="57"/>
    </row>
    <row r="15" spans="1:912" s="56" customFormat="1" ht="36.75" customHeight="1" x14ac:dyDescent="0.2">
      <c r="A15" s="462" t="s">
        <v>388</v>
      </c>
      <c r="B15" s="463">
        <f>'PRESUPUESTO P.II.B-Agrupación'!D33</f>
        <v>0</v>
      </c>
      <c r="C15" s="463">
        <f>'PRESUPUESTO P.II.B-Agrupación'!E33</f>
        <v>0</v>
      </c>
      <c r="D15" s="463">
        <f>'PRESUPUESTO P.II.B-Agrupación'!F33</f>
        <v>0</v>
      </c>
      <c r="E15" s="463">
        <f>'PRESUPUESTO P.II.B-Agrupación'!I33</f>
        <v>0</v>
      </c>
      <c r="F15" s="463">
        <f>'PRESUPUESTO P.II.B-Agrupación'!L33</f>
        <v>0</v>
      </c>
      <c r="G15" s="463">
        <f>'PRESUPUESTO P.II.B-Agrupación'!O33</f>
        <v>0</v>
      </c>
      <c r="H15" s="463">
        <f>'PRESUPUESTO P.II.B-Agrupación'!R33</f>
        <v>0</v>
      </c>
      <c r="I15" s="463">
        <f>'PRESUPUESTO P.II.B-Agrupación'!U33</f>
        <v>0</v>
      </c>
      <c r="J15"/>
      <c r="K15"/>
      <c r="L15"/>
      <c r="M15"/>
      <c r="N15"/>
      <c r="O15"/>
      <c r="P15"/>
      <c r="Q15"/>
      <c r="R15"/>
      <c r="S15"/>
      <c r="T15" s="57"/>
      <c r="U15" s="57"/>
      <c r="V15" s="57"/>
      <c r="W15" s="57"/>
      <c r="X15" s="57"/>
      <c r="Y15" s="57"/>
      <c r="Z15" s="57"/>
      <c r="AA15" s="57"/>
      <c r="AB15" s="57"/>
      <c r="AC15" s="57"/>
      <c r="AD15" s="57"/>
      <c r="AE15" s="57"/>
      <c r="AF15" s="57"/>
      <c r="AG15" s="57"/>
      <c r="AH15" s="57"/>
      <c r="AI15" s="57"/>
      <c r="AJ15" s="57"/>
      <c r="AK15" s="57"/>
      <c r="AL15" s="57"/>
      <c r="AM15" s="57"/>
      <c r="AN15" s="57"/>
      <c r="AO15" s="57"/>
      <c r="AP15" s="57"/>
      <c r="AQ15" s="57"/>
      <c r="AR15" s="57"/>
      <c r="AS15" s="57"/>
      <c r="AT15" s="57"/>
      <c r="AU15" s="57"/>
      <c r="AV15" s="57"/>
      <c r="AW15" s="57"/>
      <c r="AX15" s="57"/>
      <c r="AY15" s="57"/>
      <c r="AZ15" s="57"/>
      <c r="BA15" s="57"/>
      <c r="BB15" s="57"/>
      <c r="BC15" s="57"/>
      <c r="BD15" s="57"/>
      <c r="BE15" s="57"/>
      <c r="BF15" s="57"/>
      <c r="BG15" s="57"/>
      <c r="BH15" s="57"/>
      <c r="BI15" s="57"/>
      <c r="BJ15" s="57"/>
      <c r="BK15" s="57"/>
      <c r="BL15" s="57"/>
      <c r="BM15" s="57"/>
      <c r="BN15" s="57"/>
      <c r="BO15" s="57"/>
      <c r="BP15" s="57"/>
      <c r="BQ15" s="57"/>
      <c r="BR15" s="57"/>
      <c r="BS15" s="57"/>
      <c r="BT15" s="57"/>
      <c r="BU15" s="57"/>
      <c r="BV15" s="57"/>
      <c r="BW15" s="57"/>
      <c r="BX15" s="57"/>
      <c r="BY15" s="57"/>
      <c r="BZ15" s="57"/>
      <c r="CA15" s="57"/>
      <c r="CB15" s="57"/>
      <c r="CC15" s="57"/>
      <c r="CD15" s="57"/>
      <c r="CE15" s="57"/>
      <c r="CF15" s="57"/>
      <c r="CG15" s="57"/>
      <c r="CH15" s="57"/>
      <c r="CI15" s="57"/>
      <c r="CJ15" s="57"/>
      <c r="CK15" s="57"/>
      <c r="CL15" s="57"/>
      <c r="CM15" s="57"/>
      <c r="CN15" s="57"/>
      <c r="CO15" s="57"/>
      <c r="CP15" s="57"/>
      <c r="CQ15" s="57"/>
      <c r="CR15" s="57"/>
      <c r="CS15" s="57"/>
      <c r="CT15" s="57"/>
      <c r="CU15" s="57"/>
      <c r="CV15" s="57"/>
      <c r="CW15" s="57"/>
      <c r="CX15" s="57"/>
      <c r="CY15" s="57"/>
      <c r="CZ15" s="57"/>
      <c r="DA15" s="57"/>
      <c r="DB15" s="57"/>
      <c r="DC15" s="57"/>
      <c r="DD15" s="57"/>
      <c r="DE15" s="57"/>
      <c r="DF15" s="57"/>
      <c r="DG15" s="57"/>
      <c r="DH15" s="57"/>
      <c r="DI15" s="57"/>
      <c r="DJ15" s="57"/>
      <c r="DK15" s="57"/>
      <c r="DL15" s="57"/>
      <c r="DM15" s="57"/>
      <c r="DN15" s="57"/>
      <c r="DO15" s="57"/>
      <c r="DP15" s="57"/>
      <c r="DQ15" s="57"/>
      <c r="DR15" s="57"/>
      <c r="DS15" s="57"/>
      <c r="DT15" s="57"/>
      <c r="DU15" s="57"/>
      <c r="DV15" s="57"/>
      <c r="DW15" s="57"/>
      <c r="DX15" s="57"/>
      <c r="DY15" s="57"/>
      <c r="DZ15" s="57"/>
      <c r="EA15" s="57"/>
      <c r="EB15" s="57"/>
      <c r="EC15" s="57"/>
      <c r="ED15" s="57"/>
      <c r="EE15" s="57"/>
      <c r="EF15" s="57"/>
      <c r="EG15" s="57"/>
      <c r="EH15" s="57"/>
      <c r="EI15" s="57"/>
      <c r="EJ15" s="57"/>
      <c r="EK15" s="57"/>
      <c r="EL15" s="57"/>
      <c r="EM15" s="57"/>
      <c r="EN15" s="57"/>
      <c r="EO15" s="57"/>
      <c r="EP15" s="57"/>
      <c r="EQ15" s="57"/>
      <c r="ER15" s="57"/>
      <c r="ES15" s="57"/>
      <c r="ET15" s="57"/>
      <c r="EU15" s="57"/>
      <c r="EV15" s="57"/>
      <c r="EW15" s="57"/>
      <c r="EX15" s="57"/>
      <c r="EY15" s="57"/>
      <c r="EZ15" s="57"/>
      <c r="FA15" s="57"/>
      <c r="FB15" s="57"/>
      <c r="FC15" s="57"/>
      <c r="FD15" s="57"/>
      <c r="FE15" s="57"/>
      <c r="FF15" s="57"/>
      <c r="FG15" s="57"/>
      <c r="FH15" s="57"/>
      <c r="FI15" s="57"/>
      <c r="FJ15" s="57"/>
      <c r="FK15" s="57"/>
      <c r="FL15" s="57"/>
      <c r="FM15" s="57"/>
      <c r="FN15" s="57"/>
      <c r="FO15" s="57"/>
      <c r="FP15" s="57"/>
      <c r="FQ15" s="57"/>
      <c r="FR15" s="57"/>
      <c r="FS15" s="57"/>
      <c r="FT15" s="57"/>
      <c r="FU15" s="57"/>
      <c r="FV15" s="57"/>
      <c r="FW15" s="57"/>
      <c r="FX15" s="57"/>
      <c r="FY15" s="57"/>
      <c r="FZ15" s="57"/>
      <c r="GA15" s="57"/>
      <c r="GB15" s="57"/>
      <c r="GC15" s="57"/>
      <c r="GD15" s="57"/>
      <c r="GE15" s="57"/>
      <c r="GF15" s="57"/>
      <c r="GG15" s="57"/>
      <c r="GH15" s="57"/>
      <c r="GI15" s="57"/>
      <c r="GJ15" s="57"/>
      <c r="GK15" s="57"/>
      <c r="GL15" s="57"/>
      <c r="GM15" s="57"/>
      <c r="GN15" s="57"/>
      <c r="GO15" s="57"/>
      <c r="GP15" s="57"/>
      <c r="GQ15" s="57"/>
      <c r="GR15" s="57"/>
      <c r="GS15" s="57"/>
      <c r="GT15" s="57"/>
      <c r="GU15" s="57"/>
      <c r="GV15" s="57"/>
      <c r="GW15" s="57"/>
      <c r="GX15" s="57"/>
      <c r="GY15" s="57"/>
      <c r="GZ15" s="57"/>
      <c r="HA15" s="57"/>
      <c r="HB15" s="57"/>
      <c r="HC15" s="57"/>
      <c r="HD15" s="57"/>
      <c r="HE15" s="57"/>
      <c r="HF15" s="57"/>
      <c r="HG15" s="57"/>
      <c r="HH15" s="57"/>
      <c r="HI15" s="57"/>
      <c r="HJ15" s="57"/>
      <c r="HK15" s="57"/>
      <c r="HL15" s="57"/>
      <c r="HM15" s="57"/>
      <c r="HN15" s="57"/>
      <c r="HO15" s="57"/>
      <c r="HP15" s="57"/>
      <c r="HQ15" s="57"/>
      <c r="HR15" s="57"/>
      <c r="HS15" s="57"/>
      <c r="HT15" s="57"/>
      <c r="HU15" s="57"/>
      <c r="HV15" s="57"/>
      <c r="HW15" s="57"/>
      <c r="HX15" s="57"/>
      <c r="HY15" s="57"/>
      <c r="HZ15" s="57"/>
      <c r="IA15" s="57"/>
      <c r="IB15" s="57"/>
      <c r="IC15" s="57"/>
      <c r="ID15" s="57"/>
      <c r="IE15" s="57"/>
      <c r="IF15" s="57"/>
      <c r="IG15" s="57"/>
      <c r="IH15" s="57"/>
      <c r="II15" s="57"/>
      <c r="IJ15" s="57"/>
      <c r="IK15" s="57"/>
      <c r="IL15" s="57"/>
      <c r="IM15" s="57"/>
      <c r="IN15" s="57"/>
      <c r="IO15" s="57"/>
      <c r="IP15" s="57"/>
      <c r="IQ15" s="57"/>
      <c r="IR15" s="57"/>
      <c r="IS15" s="57"/>
      <c r="IT15" s="57"/>
      <c r="IU15" s="57"/>
      <c r="IV15" s="57"/>
      <c r="IW15" s="57"/>
      <c r="IX15" s="57"/>
      <c r="IY15" s="57"/>
      <c r="IZ15" s="57"/>
      <c r="JA15" s="57"/>
      <c r="JB15" s="57"/>
      <c r="JC15" s="57"/>
      <c r="JD15" s="57"/>
      <c r="JE15" s="57"/>
      <c r="JF15" s="57"/>
      <c r="JG15" s="57"/>
      <c r="JH15" s="57"/>
      <c r="JI15" s="57"/>
      <c r="JJ15" s="57"/>
      <c r="JK15" s="57"/>
      <c r="JL15" s="57"/>
      <c r="JM15" s="57"/>
      <c r="JN15" s="57"/>
      <c r="JO15" s="57"/>
      <c r="JP15" s="57"/>
      <c r="JQ15" s="57"/>
      <c r="JR15" s="57"/>
      <c r="JS15" s="57"/>
      <c r="JT15" s="57"/>
      <c r="JU15" s="57"/>
      <c r="JV15" s="57"/>
      <c r="JW15" s="57"/>
      <c r="JX15" s="57"/>
      <c r="JY15" s="57"/>
      <c r="JZ15" s="57"/>
      <c r="KA15" s="57"/>
      <c r="KB15" s="57"/>
      <c r="KC15" s="57"/>
      <c r="KD15" s="57"/>
      <c r="KE15" s="57"/>
      <c r="KF15" s="57"/>
      <c r="KG15" s="57"/>
      <c r="KH15" s="57"/>
      <c r="KI15" s="57"/>
      <c r="KJ15" s="57"/>
      <c r="KK15" s="57"/>
      <c r="KL15" s="57"/>
      <c r="KM15" s="57"/>
      <c r="KN15" s="57"/>
      <c r="KO15" s="57"/>
      <c r="KP15" s="57"/>
      <c r="KQ15" s="57"/>
      <c r="KR15" s="57"/>
      <c r="KS15" s="57"/>
      <c r="KT15" s="57"/>
      <c r="KU15" s="57"/>
      <c r="KV15" s="57"/>
      <c r="KW15" s="57"/>
      <c r="KX15" s="57"/>
      <c r="KY15" s="57"/>
      <c r="KZ15" s="57"/>
      <c r="LA15" s="57"/>
      <c r="LB15" s="57"/>
      <c r="LC15" s="57"/>
      <c r="LD15" s="57"/>
      <c r="LE15" s="57"/>
      <c r="LF15" s="57"/>
      <c r="LG15" s="57"/>
      <c r="LH15" s="57"/>
      <c r="LI15" s="57"/>
      <c r="LJ15" s="57"/>
      <c r="LK15" s="57"/>
      <c r="LL15" s="57"/>
      <c r="LM15" s="57"/>
      <c r="LN15" s="57"/>
      <c r="LO15" s="57"/>
      <c r="LP15" s="57"/>
      <c r="LQ15" s="57"/>
      <c r="LR15" s="57"/>
      <c r="LS15" s="57"/>
      <c r="LT15" s="57"/>
      <c r="LU15" s="57"/>
      <c r="LV15" s="57"/>
      <c r="LW15" s="57"/>
      <c r="LX15" s="57"/>
      <c r="LY15" s="57"/>
      <c r="LZ15" s="57"/>
      <c r="MA15" s="57"/>
      <c r="MB15" s="57"/>
      <c r="MC15" s="57"/>
      <c r="MD15" s="57"/>
      <c r="ME15" s="57"/>
      <c r="MF15" s="57"/>
      <c r="MG15" s="57"/>
      <c r="MH15" s="57"/>
      <c r="MI15" s="57"/>
      <c r="MJ15" s="57"/>
      <c r="MK15" s="57"/>
      <c r="ML15" s="57"/>
      <c r="MM15" s="57"/>
      <c r="MN15" s="57"/>
      <c r="MO15" s="57"/>
      <c r="MP15" s="57"/>
      <c r="MQ15" s="57"/>
      <c r="MR15" s="57"/>
      <c r="MS15" s="57"/>
      <c r="MT15" s="57"/>
      <c r="MU15" s="57"/>
      <c r="MV15" s="57"/>
      <c r="MW15" s="57"/>
      <c r="MX15" s="57"/>
      <c r="MY15" s="57"/>
      <c r="MZ15" s="57"/>
      <c r="NA15" s="57"/>
      <c r="NB15" s="57"/>
      <c r="NC15" s="57"/>
      <c r="ND15" s="57"/>
      <c r="NE15" s="57"/>
      <c r="NF15" s="57"/>
      <c r="NG15" s="57"/>
      <c r="NH15" s="57"/>
      <c r="NI15" s="57"/>
      <c r="NJ15" s="57"/>
      <c r="NK15" s="57"/>
      <c r="NL15" s="57"/>
      <c r="NM15" s="57"/>
      <c r="NN15" s="57"/>
      <c r="NO15" s="57"/>
      <c r="NP15" s="57"/>
      <c r="NQ15" s="57"/>
      <c r="NR15" s="57"/>
      <c r="NS15" s="57"/>
      <c r="NT15" s="57"/>
      <c r="NU15" s="57"/>
      <c r="NV15" s="57"/>
      <c r="NW15" s="57"/>
      <c r="NX15" s="57"/>
      <c r="NY15" s="57"/>
      <c r="NZ15" s="57"/>
      <c r="OA15" s="57"/>
      <c r="OB15" s="57"/>
      <c r="OC15" s="57"/>
      <c r="OD15" s="57"/>
      <c r="OE15" s="57"/>
      <c r="OF15" s="57"/>
      <c r="OG15" s="57"/>
      <c r="OH15" s="57"/>
      <c r="OI15" s="57"/>
      <c r="OJ15" s="57"/>
      <c r="OK15" s="57"/>
      <c r="OL15" s="57"/>
      <c r="OM15" s="57"/>
      <c r="ON15" s="57"/>
      <c r="OO15" s="57"/>
      <c r="OP15" s="57"/>
      <c r="OQ15" s="57"/>
      <c r="OR15" s="57"/>
      <c r="OS15" s="57"/>
      <c r="OT15" s="57"/>
      <c r="OU15" s="57"/>
      <c r="OV15" s="57"/>
      <c r="OW15" s="57"/>
      <c r="OX15" s="57"/>
      <c r="OY15" s="57"/>
      <c r="OZ15" s="57"/>
      <c r="PA15" s="57"/>
      <c r="PB15" s="57"/>
      <c r="PC15" s="57"/>
      <c r="PD15" s="57"/>
      <c r="PE15" s="57"/>
      <c r="PF15" s="57"/>
      <c r="PG15" s="57"/>
      <c r="PH15" s="57"/>
      <c r="PI15" s="57"/>
      <c r="PJ15" s="57"/>
      <c r="PK15" s="57"/>
      <c r="PL15" s="57"/>
      <c r="PM15" s="57"/>
      <c r="PN15" s="57"/>
      <c r="PO15" s="57"/>
      <c r="PP15" s="57"/>
      <c r="PQ15" s="57"/>
      <c r="PR15" s="57"/>
      <c r="PS15" s="57"/>
      <c r="PT15" s="57"/>
      <c r="PU15" s="57"/>
      <c r="PV15" s="57"/>
      <c r="PW15" s="57"/>
      <c r="PX15" s="57"/>
      <c r="PY15" s="57"/>
      <c r="PZ15" s="57"/>
      <c r="QA15" s="57"/>
      <c r="QB15" s="57"/>
      <c r="QC15" s="57"/>
      <c r="QD15" s="57"/>
      <c r="QE15" s="57"/>
      <c r="QF15" s="57"/>
      <c r="QG15" s="57"/>
      <c r="QH15" s="57"/>
      <c r="QI15" s="57"/>
      <c r="QJ15" s="57"/>
      <c r="QK15" s="57"/>
      <c r="QL15" s="57"/>
      <c r="QM15" s="57"/>
      <c r="QN15" s="57"/>
      <c r="QO15" s="57"/>
      <c r="QP15" s="57"/>
      <c r="QQ15" s="57"/>
      <c r="QR15" s="57"/>
      <c r="QS15" s="57"/>
      <c r="QT15" s="57"/>
      <c r="QU15" s="57"/>
      <c r="QV15" s="57"/>
      <c r="QW15" s="57"/>
      <c r="QX15" s="57"/>
      <c r="QY15" s="57"/>
      <c r="QZ15" s="57"/>
      <c r="RA15" s="57"/>
      <c r="RB15" s="57"/>
      <c r="RC15" s="57"/>
      <c r="RD15" s="57"/>
      <c r="RE15" s="57"/>
      <c r="RF15" s="57"/>
      <c r="RG15" s="57"/>
      <c r="RH15" s="57"/>
      <c r="RI15" s="57"/>
      <c r="RJ15" s="57"/>
      <c r="RK15" s="57"/>
      <c r="RL15" s="57"/>
      <c r="RM15" s="57"/>
      <c r="RN15" s="57"/>
      <c r="RO15" s="57"/>
      <c r="RP15" s="57"/>
      <c r="RQ15" s="57"/>
      <c r="RR15" s="57"/>
      <c r="RS15" s="57"/>
      <c r="RT15" s="57"/>
      <c r="RU15" s="57"/>
      <c r="RV15" s="57"/>
      <c r="RW15" s="57"/>
      <c r="RX15" s="57"/>
      <c r="RY15" s="57"/>
      <c r="RZ15" s="57"/>
      <c r="SA15" s="57"/>
      <c r="SB15" s="57"/>
      <c r="SC15" s="57"/>
      <c r="SD15" s="57"/>
      <c r="SE15" s="57"/>
      <c r="SF15" s="57"/>
      <c r="SG15" s="57"/>
      <c r="SH15" s="57"/>
      <c r="SI15" s="57"/>
      <c r="SJ15" s="57"/>
      <c r="SK15" s="57"/>
      <c r="SL15" s="57"/>
      <c r="SM15" s="57"/>
      <c r="SN15" s="57"/>
      <c r="SO15" s="57"/>
      <c r="SP15" s="57"/>
      <c r="SQ15" s="57"/>
      <c r="SR15" s="57"/>
      <c r="SS15" s="57"/>
      <c r="ST15" s="57"/>
      <c r="SU15" s="57"/>
      <c r="SV15" s="57"/>
      <c r="SW15" s="57"/>
      <c r="SX15" s="57"/>
      <c r="SY15" s="57"/>
      <c r="SZ15" s="57"/>
      <c r="TA15" s="57"/>
      <c r="TB15" s="57"/>
      <c r="TC15" s="57"/>
      <c r="TD15" s="57"/>
      <c r="TE15" s="57"/>
      <c r="TF15" s="57"/>
      <c r="TG15" s="57"/>
      <c r="TH15" s="57"/>
      <c r="TI15" s="57"/>
      <c r="TJ15" s="57"/>
      <c r="TK15" s="57"/>
      <c r="TL15" s="57"/>
      <c r="TM15" s="57"/>
      <c r="TN15" s="57"/>
      <c r="TO15" s="57"/>
      <c r="TP15" s="57"/>
      <c r="TQ15" s="57"/>
      <c r="TR15" s="57"/>
      <c r="TS15" s="57"/>
      <c r="TT15" s="57"/>
      <c r="TU15" s="57"/>
      <c r="TV15" s="57"/>
      <c r="TW15" s="57"/>
      <c r="TX15" s="57"/>
      <c r="TY15" s="57"/>
      <c r="TZ15" s="57"/>
      <c r="UA15" s="57"/>
      <c r="UB15" s="57"/>
      <c r="UC15" s="57"/>
      <c r="UD15" s="57"/>
      <c r="UE15" s="57"/>
      <c r="UF15" s="57"/>
      <c r="UG15" s="57"/>
      <c r="UH15" s="57"/>
      <c r="UI15" s="57"/>
      <c r="UJ15" s="57"/>
      <c r="UK15" s="57"/>
      <c r="UL15" s="57"/>
      <c r="UM15" s="57"/>
      <c r="UN15" s="57"/>
      <c r="UO15" s="57"/>
      <c r="UP15" s="57"/>
      <c r="UQ15" s="57"/>
      <c r="UR15" s="57"/>
      <c r="US15" s="57"/>
      <c r="UT15" s="57"/>
      <c r="UU15" s="57"/>
      <c r="UV15" s="57"/>
      <c r="UW15" s="57"/>
      <c r="UX15" s="57"/>
      <c r="UY15" s="57"/>
      <c r="UZ15" s="57"/>
      <c r="VA15" s="57"/>
      <c r="VB15" s="57"/>
      <c r="VC15" s="57"/>
      <c r="VD15" s="57"/>
      <c r="VE15" s="57"/>
      <c r="VF15" s="57"/>
      <c r="VG15" s="57"/>
      <c r="VH15" s="57"/>
      <c r="VI15" s="57"/>
      <c r="VJ15" s="57"/>
      <c r="VK15" s="57"/>
      <c r="VL15" s="57"/>
      <c r="VM15" s="57"/>
      <c r="VN15" s="57"/>
      <c r="VO15" s="57"/>
      <c r="VP15" s="57"/>
      <c r="VQ15" s="57"/>
      <c r="VR15" s="57"/>
      <c r="VS15" s="57"/>
      <c r="VT15" s="57"/>
      <c r="VU15" s="57"/>
      <c r="VV15" s="57"/>
      <c r="VW15" s="57"/>
      <c r="VX15" s="57"/>
      <c r="VY15" s="57"/>
      <c r="VZ15" s="57"/>
      <c r="WA15" s="57"/>
      <c r="WB15" s="57"/>
      <c r="WC15" s="57"/>
      <c r="WD15" s="57"/>
      <c r="WE15" s="57"/>
      <c r="WF15" s="57"/>
      <c r="WG15" s="57"/>
      <c r="WH15" s="57"/>
      <c r="WI15" s="57"/>
      <c r="WJ15" s="57"/>
      <c r="WK15" s="57"/>
      <c r="WL15" s="57"/>
      <c r="WM15" s="57"/>
      <c r="WN15" s="57"/>
      <c r="WO15" s="57"/>
      <c r="WP15" s="57"/>
      <c r="WQ15" s="57"/>
      <c r="WR15" s="57"/>
      <c r="WS15" s="57"/>
      <c r="WT15" s="57"/>
      <c r="WU15" s="57"/>
      <c r="WV15" s="57"/>
      <c r="WW15" s="57"/>
      <c r="WX15" s="57"/>
      <c r="WY15" s="57"/>
      <c r="WZ15" s="57"/>
      <c r="XA15" s="57"/>
      <c r="XB15" s="57"/>
      <c r="XC15" s="57"/>
      <c r="XD15" s="57"/>
      <c r="XE15" s="57"/>
      <c r="XF15" s="57"/>
      <c r="XG15" s="57"/>
      <c r="XH15" s="57"/>
      <c r="XI15" s="57"/>
      <c r="XJ15" s="57"/>
      <c r="XK15" s="57"/>
      <c r="XL15" s="57"/>
      <c r="XM15" s="57"/>
      <c r="XN15" s="57"/>
      <c r="XO15" s="57"/>
      <c r="XP15" s="57"/>
      <c r="XQ15" s="57"/>
      <c r="XR15" s="57"/>
      <c r="XS15" s="57"/>
      <c r="XT15" s="57"/>
      <c r="XU15" s="57"/>
      <c r="XV15" s="57"/>
      <c r="XW15" s="57"/>
      <c r="XX15" s="57"/>
      <c r="XY15" s="57"/>
      <c r="XZ15" s="57"/>
      <c r="YA15" s="57"/>
      <c r="YB15" s="57"/>
      <c r="YC15" s="57"/>
      <c r="YD15" s="57"/>
      <c r="YE15" s="57"/>
      <c r="YF15" s="57"/>
      <c r="YG15" s="57"/>
      <c r="YH15" s="57"/>
      <c r="YI15" s="57"/>
      <c r="YJ15" s="57"/>
      <c r="YK15" s="57"/>
      <c r="YL15" s="57"/>
      <c r="YM15" s="57"/>
      <c r="YN15" s="57"/>
      <c r="YO15" s="57"/>
      <c r="YP15" s="57"/>
      <c r="YQ15" s="57"/>
      <c r="YR15" s="57"/>
      <c r="YS15" s="57"/>
      <c r="YT15" s="57"/>
      <c r="YU15" s="57"/>
      <c r="YV15" s="57"/>
      <c r="YW15" s="57"/>
      <c r="YX15" s="57"/>
      <c r="YY15" s="57"/>
      <c r="YZ15" s="57"/>
      <c r="ZA15" s="57"/>
      <c r="ZB15" s="57"/>
      <c r="ZC15" s="57"/>
      <c r="ZD15" s="57"/>
      <c r="ZE15" s="57"/>
      <c r="ZF15" s="57"/>
      <c r="ZG15" s="57"/>
      <c r="ZH15" s="57"/>
      <c r="ZI15" s="57"/>
      <c r="ZJ15" s="57"/>
      <c r="ZK15" s="57"/>
      <c r="ZL15" s="57"/>
      <c r="ZM15" s="57"/>
      <c r="ZN15" s="57"/>
      <c r="ZO15" s="57"/>
      <c r="ZP15" s="57"/>
      <c r="ZQ15" s="57"/>
      <c r="ZR15" s="57"/>
      <c r="ZS15" s="57"/>
      <c r="ZT15" s="57"/>
      <c r="ZU15" s="57"/>
      <c r="ZV15" s="57"/>
      <c r="ZW15" s="57"/>
      <c r="ZX15" s="57"/>
      <c r="ZY15" s="57"/>
      <c r="ZZ15" s="57"/>
      <c r="AAA15" s="57"/>
      <c r="AAB15" s="57"/>
      <c r="AAC15" s="57"/>
      <c r="AAD15" s="57"/>
      <c r="AAE15" s="57"/>
      <c r="AAF15" s="57"/>
      <c r="AAG15" s="57"/>
      <c r="AAH15" s="57"/>
      <c r="AAI15" s="57"/>
      <c r="AAJ15" s="57"/>
      <c r="AAK15" s="57"/>
      <c r="AAL15" s="57"/>
      <c r="AAM15" s="57"/>
      <c r="AAN15" s="57"/>
      <c r="AAO15" s="57"/>
      <c r="AAP15" s="57"/>
      <c r="AAQ15" s="57"/>
      <c r="AAR15" s="57"/>
      <c r="AAS15" s="57"/>
      <c r="AAT15" s="57"/>
      <c r="AAU15" s="57"/>
      <c r="AAV15" s="57"/>
      <c r="AAW15" s="57"/>
      <c r="AAX15" s="57"/>
      <c r="AAY15" s="57"/>
      <c r="AAZ15" s="57"/>
      <c r="ABA15" s="57"/>
      <c r="ABB15" s="57"/>
      <c r="ABC15" s="57"/>
      <c r="ABD15" s="57"/>
      <c r="ABE15" s="57"/>
      <c r="ABF15" s="57"/>
      <c r="ABG15" s="57"/>
      <c r="ABH15" s="57"/>
      <c r="ABI15" s="57"/>
      <c r="ABJ15" s="57"/>
      <c r="ABK15" s="57"/>
      <c r="ABL15" s="57"/>
      <c r="ABM15" s="57"/>
      <c r="ABN15" s="57"/>
      <c r="ABO15" s="57"/>
      <c r="ABP15" s="57"/>
      <c r="ABQ15" s="57"/>
      <c r="ABR15" s="57"/>
      <c r="ABS15" s="57"/>
      <c r="ABT15" s="57"/>
      <c r="ABU15" s="57"/>
      <c r="ABV15" s="57"/>
      <c r="ABW15" s="57"/>
      <c r="ABX15" s="57"/>
      <c r="ABY15" s="57"/>
      <c r="ABZ15" s="57"/>
      <c r="ACA15" s="57"/>
      <c r="ACB15" s="57"/>
      <c r="ACC15" s="57"/>
      <c r="ACD15" s="57"/>
      <c r="ACE15" s="57"/>
      <c r="ACF15" s="57"/>
      <c r="ACG15" s="57"/>
      <c r="ACH15" s="57"/>
      <c r="ACI15" s="57"/>
      <c r="ACJ15" s="57"/>
      <c r="ACK15" s="57"/>
      <c r="ACL15" s="57"/>
      <c r="ACM15" s="57"/>
      <c r="ACN15" s="57"/>
      <c r="ACO15" s="57"/>
      <c r="ACP15" s="57"/>
      <c r="ACQ15" s="57"/>
      <c r="ACR15" s="57"/>
      <c r="ACS15" s="57"/>
      <c r="ACT15" s="57"/>
      <c r="ACU15" s="57"/>
      <c r="ACV15" s="57"/>
      <c r="ACW15" s="57"/>
      <c r="ACX15" s="57"/>
      <c r="ACY15" s="57"/>
      <c r="ACZ15" s="57"/>
      <c r="ADA15" s="57"/>
      <c r="ADB15" s="57"/>
      <c r="ADC15" s="57"/>
      <c r="ADD15" s="57"/>
      <c r="ADE15" s="57"/>
      <c r="ADF15" s="57"/>
      <c r="ADG15" s="57"/>
      <c r="ADH15" s="57"/>
      <c r="ADI15" s="57"/>
      <c r="ADJ15" s="57"/>
      <c r="ADK15" s="57"/>
      <c r="ADL15" s="57"/>
      <c r="ADM15" s="57"/>
      <c r="ADN15" s="57"/>
      <c r="ADO15" s="57"/>
      <c r="ADP15" s="57"/>
      <c r="ADQ15" s="57"/>
      <c r="ADR15" s="57"/>
      <c r="ADS15" s="57"/>
      <c r="ADT15" s="57"/>
      <c r="ADU15" s="57"/>
      <c r="ADV15" s="57"/>
      <c r="ADW15" s="57"/>
      <c r="ADX15" s="57"/>
      <c r="ADY15" s="57"/>
      <c r="ADZ15" s="57"/>
      <c r="AEA15" s="57"/>
      <c r="AEB15" s="57"/>
      <c r="AEC15" s="57"/>
      <c r="AED15" s="57"/>
      <c r="AEE15" s="57"/>
      <c r="AEF15" s="57"/>
      <c r="AEG15" s="57"/>
      <c r="AEH15" s="57"/>
      <c r="AEI15" s="57"/>
      <c r="AEJ15" s="57"/>
      <c r="AEK15" s="57"/>
      <c r="AEL15" s="57"/>
      <c r="AEM15" s="57"/>
      <c r="AEN15" s="57"/>
      <c r="AEO15" s="57"/>
      <c r="AEP15" s="57"/>
      <c r="AEQ15" s="57"/>
      <c r="AER15" s="57"/>
      <c r="AES15" s="57"/>
      <c r="AET15" s="57"/>
      <c r="AEU15" s="57"/>
      <c r="AEV15" s="57"/>
      <c r="AEW15" s="57"/>
      <c r="AEX15" s="57"/>
      <c r="AEY15" s="57"/>
      <c r="AEZ15" s="57"/>
      <c r="AFA15" s="57"/>
      <c r="AFB15" s="57"/>
      <c r="AFC15" s="57"/>
      <c r="AFD15" s="57"/>
      <c r="AFE15" s="57"/>
      <c r="AFF15" s="57"/>
      <c r="AFG15" s="57"/>
      <c r="AFH15" s="57"/>
      <c r="AFI15" s="57"/>
      <c r="AFJ15" s="57"/>
      <c r="AFK15" s="57"/>
      <c r="AFL15" s="57"/>
      <c r="AFM15" s="57"/>
      <c r="AFN15" s="57"/>
      <c r="AFO15" s="57"/>
      <c r="AFP15" s="57"/>
      <c r="AFQ15" s="57"/>
      <c r="AFR15" s="57"/>
      <c r="AFS15" s="57"/>
      <c r="AFT15" s="57"/>
      <c r="AFU15" s="57"/>
      <c r="AFV15" s="57"/>
      <c r="AFW15" s="57"/>
      <c r="AFX15" s="57"/>
      <c r="AFY15" s="57"/>
      <c r="AFZ15" s="57"/>
      <c r="AGA15" s="57"/>
      <c r="AGB15" s="57"/>
      <c r="AGC15" s="57"/>
      <c r="AGD15" s="57"/>
      <c r="AGE15" s="57"/>
      <c r="AGF15" s="57"/>
      <c r="AGG15" s="57"/>
      <c r="AGH15" s="57"/>
      <c r="AGI15" s="57"/>
      <c r="AGJ15" s="57"/>
      <c r="AGK15" s="57"/>
      <c r="AGL15" s="57"/>
      <c r="AGM15" s="57"/>
      <c r="AGN15" s="57"/>
      <c r="AGO15" s="57"/>
      <c r="AGP15" s="57"/>
      <c r="AGQ15" s="57"/>
      <c r="AGR15" s="57"/>
      <c r="AGS15" s="57"/>
      <c r="AGT15" s="57"/>
      <c r="AGU15" s="57"/>
      <c r="AGV15" s="57"/>
      <c r="AGW15" s="57"/>
      <c r="AGX15" s="57"/>
      <c r="AGY15" s="57"/>
      <c r="AGZ15" s="57"/>
      <c r="AHA15" s="57"/>
      <c r="AHB15" s="57"/>
      <c r="AHC15" s="57"/>
      <c r="AHD15" s="57"/>
      <c r="AHE15" s="57"/>
      <c r="AHF15" s="57"/>
      <c r="AHG15" s="57"/>
      <c r="AHH15" s="57"/>
      <c r="AHI15" s="57"/>
      <c r="AHJ15" s="57"/>
      <c r="AHK15" s="57"/>
      <c r="AHL15" s="57"/>
      <c r="AHM15" s="57"/>
      <c r="AHN15" s="57"/>
      <c r="AHO15" s="57"/>
      <c r="AHP15" s="57"/>
      <c r="AHQ15" s="57"/>
      <c r="AHR15" s="57"/>
      <c r="AHS15" s="57"/>
      <c r="AHT15" s="57"/>
      <c r="AHU15" s="57"/>
      <c r="AHV15" s="57"/>
      <c r="AHW15" s="57"/>
      <c r="AHX15" s="57"/>
      <c r="AHY15" s="57"/>
      <c r="AHZ15" s="57"/>
      <c r="AIA15" s="57"/>
      <c r="AIB15" s="57"/>
    </row>
    <row r="16" spans="1:912" s="54" customFormat="1" ht="35.25" customHeight="1" x14ac:dyDescent="0.2">
      <c r="A16" s="441" t="s">
        <v>332</v>
      </c>
      <c r="B16" s="439">
        <f>'PRESUPUESTO P.II.B-Agrupación'!D35</f>
        <v>0</v>
      </c>
      <c r="C16" s="439">
        <f>'PRESUPUESTO P.II.B-Agrupación'!E35</f>
        <v>0</v>
      </c>
      <c r="D16" s="439">
        <f>'PRESUPUESTO P.II.B-Agrupación'!F35</f>
        <v>0</v>
      </c>
      <c r="E16" s="439">
        <f>'PRESUPUESTO P.II.B-Agrupación'!I35</f>
        <v>0</v>
      </c>
      <c r="F16" s="439">
        <f>'PRESUPUESTO P.II.B-Agrupación'!L35</f>
        <v>0</v>
      </c>
      <c r="G16" s="439">
        <f>'PRESUPUESTO P.II.B-Agrupación'!O35</f>
        <v>0</v>
      </c>
      <c r="H16" s="439">
        <f>'PRESUPUESTO P.II.B-Agrupación'!R35</f>
        <v>0</v>
      </c>
      <c r="I16" s="439">
        <f>'PRESUPUESTO P.II.B-Agrupación'!U35</f>
        <v>0</v>
      </c>
      <c r="J16"/>
      <c r="K16"/>
      <c r="L16"/>
      <c r="M16"/>
      <c r="N16"/>
      <c r="O16"/>
      <c r="P16"/>
      <c r="Q16"/>
      <c r="R16"/>
      <c r="S16"/>
    </row>
    <row r="17" spans="1:19" s="54" customFormat="1" ht="35.25" customHeight="1" x14ac:dyDescent="0.2">
      <c r="A17" s="442" t="s">
        <v>512</v>
      </c>
      <c r="B17" s="440">
        <f>'PRESUPUESTO P.II.B-Agrupación'!D38</f>
        <v>0</v>
      </c>
      <c r="C17" s="440">
        <f>'PRESUPUESTO P.II.B-Agrupación'!E38</f>
        <v>0</v>
      </c>
      <c r="D17" s="440">
        <f>'PRESUPUESTO P.II.B-Agrupación'!F38</f>
        <v>0</v>
      </c>
      <c r="E17" s="440">
        <f>'PRESUPUESTO P.II.B-Agrupación'!I38</f>
        <v>0</v>
      </c>
      <c r="F17" s="440">
        <f>'PRESUPUESTO P.II.B-Agrupación'!L38</f>
        <v>0</v>
      </c>
      <c r="G17" s="440">
        <f>'PRESUPUESTO P.II.B-Agrupación'!O38</f>
        <v>0</v>
      </c>
      <c r="H17" s="440">
        <f>'PRESUPUESTO P.II.B-Agrupación'!R38</f>
        <v>0</v>
      </c>
      <c r="I17" s="440">
        <f>'PRESUPUESTO P.II.B-Agrupación'!U38</f>
        <v>0</v>
      </c>
      <c r="J17"/>
      <c r="K17"/>
      <c r="L17"/>
      <c r="M17"/>
      <c r="N17"/>
      <c r="O17"/>
      <c r="P17"/>
      <c r="Q17"/>
      <c r="R17"/>
      <c r="S17"/>
    </row>
    <row r="18" spans="1:19" s="54" customFormat="1" ht="36.75" customHeight="1" x14ac:dyDescent="0.2">
      <c r="A18" s="443" t="s">
        <v>387</v>
      </c>
      <c r="B18" s="444">
        <f>'PRESUPUESTO P.II.B-Agrupación'!D39</f>
        <v>0</v>
      </c>
      <c r="C18" s="444">
        <f>'PRESUPUESTO P.II.B-Agrupación'!E39</f>
        <v>0</v>
      </c>
      <c r="D18" s="444">
        <f>'PRESUPUESTO P.II.B-Agrupación'!F39</f>
        <v>0</v>
      </c>
      <c r="E18" s="444">
        <f>'PRESUPUESTO P.II.B-Agrupación'!I39</f>
        <v>0</v>
      </c>
      <c r="F18" s="444">
        <f>'PRESUPUESTO P.II.B-Agrupación'!L39</f>
        <v>0</v>
      </c>
      <c r="G18" s="444">
        <f>'PRESUPUESTO P.II.B-Agrupación'!O39</f>
        <v>0</v>
      </c>
      <c r="H18" s="444">
        <f>'PRESUPUESTO P.II.B-Agrupación'!R39</f>
        <v>0</v>
      </c>
      <c r="I18" s="444">
        <f>'PRESUPUESTO P.II.B-Agrupación'!U39</f>
        <v>0</v>
      </c>
      <c r="J18"/>
      <c r="K18"/>
      <c r="L18"/>
      <c r="M18"/>
      <c r="N18"/>
      <c r="O18"/>
      <c r="P18"/>
      <c r="Q18"/>
      <c r="R18"/>
      <c r="S18"/>
    </row>
    <row r="19" spans="1:19" ht="35.25" customHeight="1" x14ac:dyDescent="0.2">
      <c r="A19" s="445" t="s">
        <v>386</v>
      </c>
      <c r="B19" s="446">
        <f>'PRESUPUESTO P.II.B-Agrupación'!D40</f>
        <v>0</v>
      </c>
      <c r="C19" s="446">
        <f>'PRESUPUESTO P.II.B-Agrupación'!E40</f>
        <v>0</v>
      </c>
      <c r="D19" s="446">
        <f>'PRESUPUESTO P.II.B-Agrupación'!F40</f>
        <v>0</v>
      </c>
      <c r="E19" s="446">
        <f>'PRESUPUESTO P.II.B-Agrupación'!I40</f>
        <v>0</v>
      </c>
      <c r="F19" s="446">
        <f>'PRESUPUESTO P.II.B-Agrupación'!L40</f>
        <v>0</v>
      </c>
      <c r="G19" s="446">
        <f>'PRESUPUESTO P.II.B-Agrupación'!O40</f>
        <v>0</v>
      </c>
      <c r="H19" s="446">
        <f>'PRESUPUESTO P.II.B-Agrupación'!R40</f>
        <v>0</v>
      </c>
      <c r="I19" s="446">
        <f>'PRESUPUESTO P.II.B-Agrupación'!U40</f>
        <v>0</v>
      </c>
    </row>
    <row r="20" spans="1:19" ht="35.25" customHeight="1" x14ac:dyDescent="0.2">
      <c r="A20" s="445" t="s">
        <v>385</v>
      </c>
      <c r="B20" s="162"/>
      <c r="C20" s="447">
        <f>ROUND(IFERROR(C18/$B$18,0),2)</f>
        <v>0</v>
      </c>
      <c r="D20" s="447">
        <f t="shared" ref="D20:I20" si="0">ROUND(IFERROR(D18/$B$18,0),2)</f>
        <v>0</v>
      </c>
      <c r="E20" s="447">
        <f t="shared" si="0"/>
        <v>0</v>
      </c>
      <c r="F20" s="447">
        <f t="shared" si="0"/>
        <v>0</v>
      </c>
      <c r="G20" s="447">
        <f t="shared" si="0"/>
        <v>0</v>
      </c>
      <c r="H20" s="447">
        <f t="shared" si="0"/>
        <v>0</v>
      </c>
      <c r="I20" s="447">
        <f t="shared" si="0"/>
        <v>0</v>
      </c>
    </row>
    <row r="21" spans="1:19" ht="35.25" customHeight="1" x14ac:dyDescent="0.2">
      <c r="B21"/>
      <c r="C21"/>
      <c r="D21"/>
      <c r="E21"/>
      <c r="F21"/>
    </row>
    <row r="22" spans="1:19" x14ac:dyDescent="0.2">
      <c r="B22"/>
      <c r="C22"/>
      <c r="D22"/>
      <c r="E22"/>
      <c r="F22"/>
    </row>
    <row r="23" spans="1:19" x14ac:dyDescent="0.2">
      <c r="B23"/>
      <c r="C23"/>
      <c r="D23"/>
      <c r="E23"/>
      <c r="F23"/>
    </row>
    <row r="24" spans="1:19" x14ac:dyDescent="0.2">
      <c r="B24"/>
      <c r="C24"/>
      <c r="D24"/>
      <c r="E24"/>
      <c r="F24"/>
    </row>
    <row r="25" spans="1:19" x14ac:dyDescent="0.2">
      <c r="B25"/>
      <c r="C25"/>
      <c r="D25"/>
      <c r="E25"/>
      <c r="F25"/>
    </row>
    <row r="26" spans="1:19" ht="35.25" customHeight="1" x14ac:dyDescent="0.2">
      <c r="B26"/>
      <c r="C26"/>
      <c r="D26"/>
      <c r="E26"/>
      <c r="F26"/>
    </row>
    <row r="27" spans="1:19" x14ac:dyDescent="0.2">
      <c r="B27"/>
      <c r="C27"/>
      <c r="D27"/>
      <c r="E27"/>
      <c r="F27"/>
    </row>
    <row r="28" spans="1:19" x14ac:dyDescent="0.2">
      <c r="B28"/>
      <c r="C28"/>
      <c r="D28"/>
      <c r="E28"/>
      <c r="F28"/>
    </row>
    <row r="29" spans="1:19" x14ac:dyDescent="0.2">
      <c r="B29"/>
      <c r="C29"/>
      <c r="D29"/>
      <c r="E29"/>
      <c r="F29"/>
    </row>
    <row r="30" spans="1:19" x14ac:dyDescent="0.2">
      <c r="B30"/>
      <c r="C30"/>
      <c r="D30"/>
      <c r="E30"/>
      <c r="F30"/>
    </row>
    <row r="31" spans="1:19" x14ac:dyDescent="0.2">
      <c r="B31"/>
      <c r="C31"/>
      <c r="D31"/>
      <c r="E31"/>
      <c r="F31"/>
    </row>
    <row r="32" spans="1:19" x14ac:dyDescent="0.2">
      <c r="B32"/>
      <c r="C32"/>
      <c r="D32"/>
      <c r="E32"/>
      <c r="F32"/>
    </row>
    <row r="33" spans="1:913" x14ac:dyDescent="0.2">
      <c r="B33"/>
      <c r="C33"/>
      <c r="D33"/>
      <c r="E33"/>
      <c r="F33"/>
    </row>
    <row r="34" spans="1:913" ht="35.25" customHeight="1" x14ac:dyDescent="0.2">
      <c r="B34"/>
      <c r="C34"/>
      <c r="D34"/>
      <c r="E34"/>
      <c r="F34"/>
    </row>
    <row r="40" spans="1:913" s="52" customFormat="1" ht="35.25" customHeight="1" x14ac:dyDescent="0.2">
      <c r="A40" s="63"/>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row r="41" spans="1:913" s="52" customFormat="1" ht="35.25" customHeight="1" x14ac:dyDescent="0.2">
      <c r="A41" s="63"/>
      <c r="F41" s="54"/>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row>
    <row r="42" spans="1:913" s="52" customFormat="1" ht="35.25" customHeight="1" x14ac:dyDescent="0.2">
      <c r="A42" s="63"/>
      <c r="F42" s="54"/>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row>
  </sheetData>
  <sheetProtection algorithmName="SHA-512" hashValue="cLlMXFQfuoszRW7AonweiUYngPjuqlpnaWNmiH6BiIYAUrX8+7IUqgSf4dxJenedygwb6lignYjLYD4iPk9utg==" saltValue="rItvdgUCqgfabRJgy4DVbw==" spinCount="100000" sheet="1" objects="1" scenarios="1"/>
  <mergeCells count="5">
    <mergeCell ref="A1:F1"/>
    <mergeCell ref="B3:F3"/>
    <mergeCell ref="B4:F4"/>
    <mergeCell ref="B5:F5"/>
    <mergeCell ref="B7:F7"/>
  </mergeCells>
  <pageMargins left="0.7" right="0.7" top="0.75" bottom="0.75" header="0.3" footer="0.3"/>
  <pageSetup paperSize="9" scale="37" orientation="portrait" horizontalDpi="1200" verticalDpi="1200" r:id="rId1"/>
  <colBreaks count="1" manualBreakCount="1">
    <brk id="9" max="19" man="1"/>
  </col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4"/>
  <dimension ref="A1:AIC39"/>
  <sheetViews>
    <sheetView topLeftCell="A7" zoomScale="90" zoomScaleNormal="90" workbookViewId="0">
      <selection activeCell="D17" sqref="D17"/>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P.I.A-Entidad'!D9</f>
        <v>0</v>
      </c>
      <c r="C3" s="980"/>
      <c r="D3" s="980"/>
      <c r="E3" s="980"/>
      <c r="F3" s="980"/>
    </row>
    <row r="4" spans="1:908" s="57" customFormat="1" ht="21.75" customHeight="1" x14ac:dyDescent="0.15">
      <c r="A4" s="438" t="s">
        <v>711</v>
      </c>
      <c r="B4" s="980">
        <f>'PRESUPUESTO P.I.A-Entidad'!D10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396</v>
      </c>
      <c r="B6" s="980">
        <f>'PRESUPUESTO P.I.A-Entidad'!D8</f>
        <v>0</v>
      </c>
      <c r="C6" s="980"/>
      <c r="D6" s="980"/>
      <c r="E6" s="980"/>
      <c r="F6" s="980"/>
    </row>
    <row r="7" spans="1:908" ht="21.75" customHeight="1" x14ac:dyDescent="0.2">
      <c r="A7" s="61"/>
      <c r="B7" s="60"/>
      <c r="C7" s="60"/>
      <c r="D7" s="60"/>
      <c r="E7" s="60"/>
      <c r="F7" s="401"/>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P.I.A-Entidad'!D19</f>
        <v>0</v>
      </c>
      <c r="C9" s="461">
        <f>'PRESUPUESTO P.I.A-Entidad'!E19</f>
        <v>0</v>
      </c>
      <c r="D9" s="461">
        <f>'PRESUPUESTO P.I.A-Entidad'!F19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P.I.A-Entidad'!D27</f>
        <v>0</v>
      </c>
      <c r="C10" s="461">
        <f>'PRESUPUESTO P.I.A-Entidad'!E27</f>
        <v>0</v>
      </c>
      <c r="D10" s="461">
        <f>'PRESUPUESTO P.I.A-Entidad'!F27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P.I.A-Entidad'!D28</f>
        <v>0</v>
      </c>
      <c r="C11" s="463">
        <f>'PRESUPUESTO P.I.A-Entidad'!E28</f>
        <v>0</v>
      </c>
      <c r="D11" s="463">
        <f>'PRESUPUESTO P.I.A-Entidad'!F28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P.I.A-Entidad'!D29</f>
        <v>0</v>
      </c>
      <c r="C12" s="463">
        <f>'PRESUPUESTO P.I.A-Entidad'!E29</f>
        <v>0</v>
      </c>
      <c r="D12" s="463">
        <f>'PRESUPUESTO P.I.A-Entidad'!F29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52">
        <f>'PRESUPUESTO P.I.A-Entidad'!D30</f>
        <v>0</v>
      </c>
      <c r="C13" s="452">
        <f>'PRESUPUESTO P.I.A-Entidad'!E30</f>
        <v>0</v>
      </c>
      <c r="D13" s="452">
        <f>'PRESUPUESTO P.I.A-Entidad'!F30</f>
        <v>0</v>
      </c>
      <c r="E13" s="61"/>
      <c r="F13" s="61"/>
      <c r="G13"/>
      <c r="H13"/>
      <c r="I13"/>
      <c r="J13"/>
      <c r="K13"/>
      <c r="L13"/>
      <c r="M13"/>
      <c r="N13"/>
      <c r="O13"/>
    </row>
    <row r="14" spans="1:908" s="54" customFormat="1" ht="35.25" customHeight="1" x14ac:dyDescent="0.2">
      <c r="A14" s="453" t="s">
        <v>512</v>
      </c>
      <c r="B14" s="449">
        <f>'PRESUPUESTO P.I.A-Entidad'!D31</f>
        <v>0</v>
      </c>
      <c r="C14" s="449">
        <f>'PRESUPUESTO P.I.A-Entidad'!E31</f>
        <v>0</v>
      </c>
      <c r="D14" s="449">
        <f>'PRESUPUESTO P.I.A-Entidad'!F31</f>
        <v>0</v>
      </c>
      <c r="E14" s="61"/>
      <c r="F14" s="61"/>
      <c r="G14"/>
      <c r="H14"/>
      <c r="I14"/>
      <c r="J14"/>
      <c r="K14"/>
      <c r="L14"/>
      <c r="M14"/>
      <c r="N14"/>
      <c r="O14"/>
    </row>
    <row r="15" spans="1:908" s="54" customFormat="1" ht="36.75" customHeight="1" x14ac:dyDescent="0.2">
      <c r="A15" s="443" t="s">
        <v>387</v>
      </c>
      <c r="B15" s="444">
        <f>'PRESUPUESTO P.I.A-Entidad'!D32</f>
        <v>0</v>
      </c>
      <c r="C15" s="444">
        <f>'PRESUPUESTO P.I.A-Entidad'!E32</f>
        <v>0</v>
      </c>
      <c r="D15" s="444">
        <f>'PRESUPUESTO P.I.A-Entidad'!F32</f>
        <v>0</v>
      </c>
      <c r="E15" s="61"/>
      <c r="F15" s="61"/>
      <c r="G15"/>
      <c r="H15"/>
      <c r="I15"/>
      <c r="J15"/>
      <c r="K15"/>
      <c r="L15"/>
      <c r="M15"/>
      <c r="N15"/>
      <c r="O15"/>
    </row>
    <row r="16" spans="1:908" ht="35.25" customHeight="1" x14ac:dyDescent="0.2">
      <c r="A16" s="445" t="s">
        <v>386</v>
      </c>
      <c r="B16" s="451">
        <f>'PRESUPUESTO P.I.A-Entidad'!D33</f>
        <v>0</v>
      </c>
      <c r="C16" s="451">
        <f>'PRESUPUESTO P.I.A-Entidad'!E33</f>
        <v>0</v>
      </c>
      <c r="D16" s="451">
        <f>'PRESUPUESTO P.I.A-Entidad'!F33</f>
        <v>0</v>
      </c>
      <c r="E16" s="61"/>
      <c r="F16" s="61"/>
    </row>
    <row r="17" spans="1:6" ht="35.25" customHeight="1" x14ac:dyDescent="0.2">
      <c r="A17" s="445"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imrGvKJbpCt2E16JHaZIMn7sVPRknI82QN8Ed19uLiloz0yDm+OXSTQ7/ufcfJ0+4j1AoyOwqczteKnkRHhYpw==" saltValue="2Ij44EO+ArsUZ/SsOeiVhQ=="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6"/>
  <dimension ref="A1:AIC41"/>
  <sheetViews>
    <sheetView topLeftCell="A10" zoomScale="90" zoomScaleNormal="90" workbookViewId="0">
      <selection activeCell="D20" sqref="D20"/>
    </sheetView>
  </sheetViews>
  <sheetFormatPr baseColWidth="10" defaultColWidth="11.5" defaultRowHeight="15" x14ac:dyDescent="0.2"/>
  <cols>
    <col min="1" max="1" width="71.5" bestFit="1" customWidth="1"/>
    <col min="2" max="2" width="24.6640625" style="52" customWidth="1"/>
    <col min="3" max="3" width="24" style="52" customWidth="1"/>
    <col min="4" max="4" width="25.1640625" style="52" customWidth="1"/>
    <col min="5" max="5" width="13.6640625" style="52" customWidth="1"/>
    <col min="6" max="6" width="17" style="54" customWidth="1"/>
    <col min="7" max="7" width="20.6640625" customWidth="1"/>
    <col min="8" max="8" width="19.83203125" customWidth="1"/>
    <col min="9" max="9" width="18.6640625" customWidth="1"/>
  </cols>
  <sheetData>
    <row r="1" spans="1:908" s="66" customFormat="1" ht="48"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c r="BH2" s="63">
        <f>IF('RESUMIDO-P.I.B-Entidad'!B11,"",)</f>
        <v>0</v>
      </c>
    </row>
    <row r="3" spans="1:908" s="62" customFormat="1" ht="21.75" customHeight="1" x14ac:dyDescent="0.2">
      <c r="A3" s="438" t="s">
        <v>376</v>
      </c>
      <c r="B3" s="980">
        <f>'PRESUPUESTO P.I.B-Entidad'!D9</f>
        <v>0</v>
      </c>
      <c r="C3" s="980"/>
      <c r="D3" s="980"/>
      <c r="E3" s="980"/>
      <c r="F3" s="980"/>
    </row>
    <row r="4" spans="1:908" s="57" customFormat="1" ht="21.75" customHeight="1" x14ac:dyDescent="0.15">
      <c r="A4" s="438" t="s">
        <v>711</v>
      </c>
      <c r="B4" s="980">
        <f>'PRESUPUESTO P.I.B-Entidad'!D10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400</v>
      </c>
      <c r="B6" s="980" t="str">
        <f>'PRESUPUESTO P.I.B-Entidad'!D8</f>
        <v xml:space="preserve">ALMUNIA 4.0 — Recuperación del huerto tradicional gracias a las oportunidades de la digitalización. Saberes locales, datos y bioeconomía circular: un modelo escalable de regeneración rural europea bajo la Nueva Bauhaus. </v>
      </c>
      <c r="C6" s="980"/>
      <c r="D6" s="980"/>
      <c r="E6" s="980"/>
      <c r="F6" s="980"/>
    </row>
    <row r="7" spans="1:908" ht="21.75" customHeight="1" x14ac:dyDescent="0.2">
      <c r="A7" s="61"/>
      <c r="B7" s="60"/>
      <c r="C7" s="60"/>
      <c r="D7" s="60"/>
      <c r="E7" s="60"/>
      <c r="F7" s="401"/>
    </row>
    <row r="8" spans="1:908" ht="90" customHeight="1" x14ac:dyDescent="0.2">
      <c r="A8" s="402" t="s">
        <v>393</v>
      </c>
      <c r="B8" s="163" t="s">
        <v>392</v>
      </c>
      <c r="C8" s="164" t="s">
        <v>399</v>
      </c>
      <c r="D8" s="164" t="s">
        <v>390</v>
      </c>
      <c r="E8" s="61"/>
      <c r="F8" s="61"/>
    </row>
    <row r="9" spans="1:908" s="59" customFormat="1" ht="36.75" customHeight="1" x14ac:dyDescent="0.2">
      <c r="A9" s="464" t="s">
        <v>337</v>
      </c>
      <c r="B9" s="461">
        <f>'PRESUPUESTO P.I.B-Entidad'!D19</f>
        <v>0</v>
      </c>
      <c r="C9" s="461">
        <f>'PRESUPUESTO P.I.B-Entidad'!E19</f>
        <v>0</v>
      </c>
      <c r="D9" s="461">
        <f>'PRESUPUESTO P.I.B-Entidad'!F19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4" t="s">
        <v>336</v>
      </c>
      <c r="B10" s="461">
        <f>'PRESUPUESTO P.I.B-Entidad'!D27</f>
        <v>0</v>
      </c>
      <c r="C10" s="461">
        <f>'PRESUPUESTO P.I.B-Entidad'!E27</f>
        <v>0</v>
      </c>
      <c r="D10" s="461">
        <f>'PRESUPUESTO P.I.B-Entidad'!F27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8" customFormat="1" ht="36.75" customHeight="1" x14ac:dyDescent="0.2">
      <c r="A11" s="464" t="s">
        <v>708</v>
      </c>
      <c r="B11" s="461">
        <f>'PRESUPUESTO P.I.B-Entidad'!D28</f>
        <v>0</v>
      </c>
      <c r="C11" s="461">
        <f>'PRESUPUESTO P.I.B-Entidad'!E28</f>
        <v>0</v>
      </c>
      <c r="D11" s="461">
        <f>'PRESUPUESTO P.I.B-Entidad'!F28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8" customFormat="1" ht="36.75" customHeight="1" x14ac:dyDescent="0.2">
      <c r="A12" s="464" t="s">
        <v>709</v>
      </c>
      <c r="B12" s="461">
        <f>'PRESUPUESTO P.I.B-Entidad'!D29</f>
        <v>0</v>
      </c>
      <c r="C12" s="461">
        <f>'PRESUPUESTO P.I.B-Entidad'!E29</f>
        <v>0</v>
      </c>
      <c r="D12" s="461">
        <f>'PRESUPUESTO P.I.B-Entidad'!F29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6" customFormat="1" ht="36.75" customHeight="1" x14ac:dyDescent="0.2">
      <c r="A13" s="465" t="s">
        <v>398</v>
      </c>
      <c r="B13" s="463">
        <f>'PRESUPUESTO P.I.B-Entidad'!D31</f>
        <v>0</v>
      </c>
      <c r="C13" s="463">
        <f>'PRESUPUESTO P.I.B-Entidad'!E31</f>
        <v>0</v>
      </c>
      <c r="D13" s="463">
        <f>'PRESUPUESTO P.I.B-Entidad'!F31</f>
        <v>0</v>
      </c>
      <c r="E13" s="61"/>
      <c r="F13" s="61"/>
      <c r="G13"/>
      <c r="H13"/>
      <c r="I13"/>
      <c r="J13"/>
      <c r="K13"/>
      <c r="L13"/>
      <c r="M13"/>
      <c r="N13"/>
      <c r="O13"/>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row>
    <row r="14" spans="1:908" s="56" customFormat="1" ht="36.75" customHeight="1" x14ac:dyDescent="0.2">
      <c r="A14" s="465" t="s">
        <v>388</v>
      </c>
      <c r="B14" s="463">
        <f>'PRESUPUESTO P.I.B-Entidad'!D32</f>
        <v>0</v>
      </c>
      <c r="C14" s="463">
        <f>'PRESUPUESTO P.I.B-Entidad'!E32</f>
        <v>0</v>
      </c>
      <c r="D14" s="463">
        <f>'PRESUPUESTO P.I.B-Entidad'!F32</f>
        <v>0</v>
      </c>
      <c r="E14" s="61"/>
      <c r="F14" s="61"/>
      <c r="G14"/>
      <c r="H14"/>
      <c r="I14"/>
      <c r="J14"/>
      <c r="K14"/>
      <c r="L14"/>
      <c r="M14"/>
      <c r="N14"/>
      <c r="O14"/>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57"/>
      <c r="DK14" s="57"/>
      <c r="DL14" s="57"/>
      <c r="DM14" s="57"/>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57"/>
      <c r="EP14" s="57"/>
      <c r="EQ14" s="57"/>
      <c r="ER14" s="57"/>
      <c r="ES14" s="57"/>
      <c r="ET14" s="57"/>
      <c r="EU14" s="57"/>
      <c r="EV14" s="57"/>
      <c r="EW14" s="57"/>
      <c r="EX14" s="57"/>
      <c r="EY14" s="57"/>
      <c r="EZ14" s="57"/>
      <c r="FA14" s="57"/>
      <c r="FB14" s="57"/>
      <c r="FC14" s="57"/>
      <c r="FD14" s="57"/>
      <c r="FE14" s="57"/>
      <c r="FF14" s="57"/>
      <c r="FG14" s="57"/>
      <c r="FH14" s="57"/>
      <c r="FI14" s="57"/>
      <c r="FJ14" s="57"/>
      <c r="FK14" s="57"/>
      <c r="FL14" s="57"/>
      <c r="FM14" s="57"/>
      <c r="FN14" s="57"/>
      <c r="FO14" s="57"/>
      <c r="FP14" s="57"/>
      <c r="FQ14" s="57"/>
      <c r="FR14" s="57"/>
      <c r="FS14" s="57"/>
      <c r="FT14" s="57"/>
      <c r="FU14" s="57"/>
      <c r="FV14" s="57"/>
      <c r="FW14" s="57"/>
      <c r="FX14" s="57"/>
      <c r="FY14" s="57"/>
      <c r="FZ14" s="57"/>
      <c r="GA14" s="57"/>
      <c r="GB14" s="57"/>
      <c r="GC14" s="57"/>
      <c r="GD14" s="57"/>
      <c r="GE14" s="57"/>
      <c r="GF14" s="57"/>
      <c r="GG14" s="57"/>
      <c r="GH14" s="57"/>
      <c r="GI14" s="57"/>
      <c r="GJ14" s="57"/>
      <c r="GK14" s="57"/>
      <c r="GL14" s="57"/>
      <c r="GM14" s="57"/>
      <c r="GN14" s="57"/>
      <c r="GO14" s="57"/>
      <c r="GP14" s="57"/>
      <c r="GQ14" s="57"/>
      <c r="GR14" s="57"/>
      <c r="GS14" s="57"/>
      <c r="GT14" s="57"/>
      <c r="GU14" s="57"/>
      <c r="GV14" s="57"/>
      <c r="GW14" s="57"/>
      <c r="GX14" s="57"/>
      <c r="GY14" s="57"/>
      <c r="GZ14" s="57"/>
      <c r="HA14" s="57"/>
      <c r="HB14" s="57"/>
      <c r="HC14" s="57"/>
      <c r="HD14" s="57"/>
      <c r="HE14" s="57"/>
      <c r="HF14" s="57"/>
      <c r="HG14" s="57"/>
      <c r="HH14" s="57"/>
      <c r="HI14" s="57"/>
      <c r="HJ14" s="57"/>
      <c r="HK14" s="57"/>
      <c r="HL14" s="57"/>
      <c r="HM14" s="57"/>
      <c r="HN14" s="57"/>
      <c r="HO14" s="57"/>
      <c r="HP14" s="57"/>
      <c r="HQ14" s="57"/>
      <c r="HR14" s="57"/>
      <c r="HS14" s="57"/>
      <c r="HT14" s="57"/>
      <c r="HU14" s="57"/>
      <c r="HV14" s="57"/>
      <c r="HW14" s="57"/>
      <c r="HX14" s="57"/>
      <c r="HY14" s="57"/>
      <c r="HZ14" s="57"/>
      <c r="IA14" s="57"/>
      <c r="IB14" s="57"/>
      <c r="IC14" s="57"/>
      <c r="ID14" s="57"/>
      <c r="IE14" s="57"/>
      <c r="IF14" s="57"/>
      <c r="IG14" s="57"/>
      <c r="IH14" s="57"/>
      <c r="II14" s="57"/>
      <c r="IJ14" s="57"/>
      <c r="IK14" s="57"/>
      <c r="IL14" s="57"/>
      <c r="IM14" s="57"/>
      <c r="IN14" s="57"/>
      <c r="IO14" s="57"/>
      <c r="IP14" s="57"/>
      <c r="IQ14" s="57"/>
      <c r="IR14" s="57"/>
      <c r="IS14" s="57"/>
      <c r="IT14" s="57"/>
      <c r="IU14" s="57"/>
      <c r="IV14" s="57"/>
      <c r="IW14" s="57"/>
      <c r="IX14" s="57"/>
      <c r="IY14" s="57"/>
      <c r="IZ14" s="57"/>
      <c r="JA14" s="57"/>
      <c r="JB14" s="57"/>
      <c r="JC14" s="57"/>
      <c r="JD14" s="57"/>
      <c r="JE14" s="57"/>
      <c r="JF14" s="57"/>
      <c r="JG14" s="57"/>
      <c r="JH14" s="57"/>
      <c r="JI14" s="57"/>
      <c r="JJ14" s="57"/>
      <c r="JK14" s="57"/>
      <c r="JL14" s="57"/>
      <c r="JM14" s="57"/>
      <c r="JN14" s="57"/>
      <c r="JO14" s="57"/>
      <c r="JP14" s="57"/>
      <c r="JQ14" s="57"/>
      <c r="JR14" s="57"/>
      <c r="JS14" s="57"/>
      <c r="JT14" s="57"/>
      <c r="JU14" s="57"/>
      <c r="JV14" s="57"/>
      <c r="JW14" s="57"/>
      <c r="JX14" s="57"/>
      <c r="JY14" s="57"/>
      <c r="JZ14" s="57"/>
      <c r="KA14" s="57"/>
      <c r="KB14" s="57"/>
      <c r="KC14" s="57"/>
      <c r="KD14" s="57"/>
      <c r="KE14" s="57"/>
      <c r="KF14" s="57"/>
      <c r="KG14" s="57"/>
      <c r="KH14" s="57"/>
      <c r="KI14" s="57"/>
      <c r="KJ14" s="57"/>
      <c r="KK14" s="57"/>
      <c r="KL14" s="57"/>
      <c r="KM14" s="57"/>
      <c r="KN14" s="57"/>
      <c r="KO14" s="57"/>
      <c r="KP14" s="57"/>
      <c r="KQ14" s="57"/>
      <c r="KR14" s="57"/>
      <c r="KS14" s="57"/>
      <c r="KT14" s="57"/>
      <c r="KU14" s="57"/>
      <c r="KV14" s="57"/>
      <c r="KW14" s="57"/>
      <c r="KX14" s="57"/>
      <c r="KY14" s="57"/>
      <c r="KZ14" s="57"/>
      <c r="LA14" s="57"/>
      <c r="LB14" s="57"/>
      <c r="LC14" s="57"/>
      <c r="LD14" s="57"/>
      <c r="LE14" s="57"/>
      <c r="LF14" s="57"/>
      <c r="LG14" s="57"/>
      <c r="LH14" s="57"/>
      <c r="LI14" s="57"/>
      <c r="LJ14" s="57"/>
      <c r="LK14" s="57"/>
      <c r="LL14" s="57"/>
      <c r="LM14" s="57"/>
      <c r="LN14" s="57"/>
      <c r="LO14" s="57"/>
      <c r="LP14" s="57"/>
      <c r="LQ14" s="57"/>
      <c r="LR14" s="57"/>
      <c r="LS14" s="57"/>
      <c r="LT14" s="57"/>
      <c r="LU14" s="57"/>
      <c r="LV14" s="57"/>
      <c r="LW14" s="57"/>
      <c r="LX14" s="57"/>
      <c r="LY14" s="57"/>
      <c r="LZ14" s="57"/>
      <c r="MA14" s="57"/>
      <c r="MB14" s="57"/>
      <c r="MC14" s="57"/>
      <c r="MD14" s="57"/>
      <c r="ME14" s="57"/>
      <c r="MF14" s="57"/>
      <c r="MG14" s="57"/>
      <c r="MH14" s="57"/>
      <c r="MI14" s="57"/>
      <c r="MJ14" s="57"/>
      <c r="MK14" s="57"/>
      <c r="ML14" s="57"/>
      <c r="MM14" s="57"/>
      <c r="MN14" s="57"/>
      <c r="MO14" s="57"/>
      <c r="MP14" s="57"/>
      <c r="MQ14" s="57"/>
      <c r="MR14" s="57"/>
      <c r="MS14" s="57"/>
      <c r="MT14" s="57"/>
      <c r="MU14" s="57"/>
      <c r="MV14" s="57"/>
      <c r="MW14" s="57"/>
      <c r="MX14" s="57"/>
      <c r="MY14" s="57"/>
      <c r="MZ14" s="57"/>
      <c r="NA14" s="57"/>
      <c r="NB14" s="57"/>
      <c r="NC14" s="57"/>
      <c r="ND14" s="57"/>
      <c r="NE14" s="57"/>
      <c r="NF14" s="57"/>
      <c r="NG14" s="57"/>
      <c r="NH14" s="57"/>
      <c r="NI14" s="57"/>
      <c r="NJ14" s="57"/>
      <c r="NK14" s="57"/>
      <c r="NL14" s="57"/>
      <c r="NM14" s="57"/>
      <c r="NN14" s="57"/>
      <c r="NO14" s="57"/>
      <c r="NP14" s="57"/>
      <c r="NQ14" s="57"/>
      <c r="NR14" s="57"/>
      <c r="NS14" s="57"/>
      <c r="NT14" s="57"/>
      <c r="NU14" s="57"/>
      <c r="NV14" s="57"/>
      <c r="NW14" s="57"/>
      <c r="NX14" s="57"/>
      <c r="NY14" s="57"/>
      <c r="NZ14" s="57"/>
      <c r="OA14" s="57"/>
      <c r="OB14" s="57"/>
      <c r="OC14" s="57"/>
      <c r="OD14" s="57"/>
      <c r="OE14" s="57"/>
      <c r="OF14" s="57"/>
      <c r="OG14" s="57"/>
      <c r="OH14" s="57"/>
      <c r="OI14" s="57"/>
      <c r="OJ14" s="57"/>
      <c r="OK14" s="57"/>
      <c r="OL14" s="57"/>
      <c r="OM14" s="57"/>
      <c r="ON14" s="57"/>
      <c r="OO14" s="57"/>
      <c r="OP14" s="57"/>
      <c r="OQ14" s="57"/>
      <c r="OR14" s="57"/>
      <c r="OS14" s="57"/>
      <c r="OT14" s="57"/>
      <c r="OU14" s="57"/>
      <c r="OV14" s="57"/>
      <c r="OW14" s="57"/>
      <c r="OX14" s="57"/>
      <c r="OY14" s="57"/>
      <c r="OZ14" s="57"/>
      <c r="PA14" s="57"/>
      <c r="PB14" s="57"/>
      <c r="PC14" s="57"/>
      <c r="PD14" s="57"/>
      <c r="PE14" s="57"/>
      <c r="PF14" s="57"/>
      <c r="PG14" s="57"/>
      <c r="PH14" s="57"/>
      <c r="PI14" s="57"/>
      <c r="PJ14" s="57"/>
      <c r="PK14" s="57"/>
      <c r="PL14" s="57"/>
      <c r="PM14" s="57"/>
      <c r="PN14" s="57"/>
      <c r="PO14" s="57"/>
      <c r="PP14" s="57"/>
      <c r="PQ14" s="57"/>
      <c r="PR14" s="57"/>
      <c r="PS14" s="57"/>
      <c r="PT14" s="57"/>
      <c r="PU14" s="57"/>
      <c r="PV14" s="57"/>
      <c r="PW14" s="57"/>
      <c r="PX14" s="57"/>
      <c r="PY14" s="57"/>
      <c r="PZ14" s="57"/>
      <c r="QA14" s="57"/>
      <c r="QB14" s="57"/>
      <c r="QC14" s="57"/>
      <c r="QD14" s="57"/>
      <c r="QE14" s="57"/>
      <c r="QF14" s="57"/>
      <c r="QG14" s="57"/>
      <c r="QH14" s="57"/>
      <c r="QI14" s="57"/>
      <c r="QJ14" s="57"/>
      <c r="QK14" s="57"/>
      <c r="QL14" s="57"/>
      <c r="QM14" s="57"/>
      <c r="QN14" s="57"/>
      <c r="QO14" s="57"/>
      <c r="QP14" s="57"/>
      <c r="QQ14" s="57"/>
      <c r="QR14" s="57"/>
      <c r="QS14" s="57"/>
      <c r="QT14" s="57"/>
      <c r="QU14" s="57"/>
      <c r="QV14" s="57"/>
      <c r="QW14" s="57"/>
      <c r="QX14" s="57"/>
      <c r="QY14" s="57"/>
      <c r="QZ14" s="57"/>
      <c r="RA14" s="57"/>
      <c r="RB14" s="57"/>
      <c r="RC14" s="57"/>
      <c r="RD14" s="57"/>
      <c r="RE14" s="57"/>
      <c r="RF14" s="57"/>
      <c r="RG14" s="57"/>
      <c r="RH14" s="57"/>
      <c r="RI14" s="57"/>
      <c r="RJ14" s="57"/>
      <c r="RK14" s="57"/>
      <c r="RL14" s="57"/>
      <c r="RM14" s="57"/>
      <c r="RN14" s="57"/>
      <c r="RO14" s="57"/>
      <c r="RP14" s="57"/>
      <c r="RQ14" s="57"/>
      <c r="RR14" s="57"/>
      <c r="RS14" s="57"/>
      <c r="RT14" s="57"/>
      <c r="RU14" s="57"/>
      <c r="RV14" s="57"/>
      <c r="RW14" s="57"/>
      <c r="RX14" s="57"/>
      <c r="RY14" s="57"/>
      <c r="RZ14" s="57"/>
      <c r="SA14" s="57"/>
      <c r="SB14" s="57"/>
      <c r="SC14" s="57"/>
      <c r="SD14" s="57"/>
      <c r="SE14" s="57"/>
      <c r="SF14" s="57"/>
      <c r="SG14" s="57"/>
      <c r="SH14" s="57"/>
      <c r="SI14" s="57"/>
      <c r="SJ14" s="57"/>
      <c r="SK14" s="57"/>
      <c r="SL14" s="57"/>
      <c r="SM14" s="57"/>
      <c r="SN14" s="57"/>
      <c r="SO14" s="57"/>
      <c r="SP14" s="57"/>
      <c r="SQ14" s="57"/>
      <c r="SR14" s="57"/>
      <c r="SS14" s="57"/>
      <c r="ST14" s="57"/>
      <c r="SU14" s="57"/>
      <c r="SV14" s="57"/>
      <c r="SW14" s="57"/>
      <c r="SX14" s="57"/>
      <c r="SY14" s="57"/>
      <c r="SZ14" s="57"/>
      <c r="TA14" s="57"/>
      <c r="TB14" s="57"/>
      <c r="TC14" s="57"/>
      <c r="TD14" s="57"/>
      <c r="TE14" s="57"/>
      <c r="TF14" s="57"/>
      <c r="TG14" s="57"/>
      <c r="TH14" s="57"/>
      <c r="TI14" s="57"/>
      <c r="TJ14" s="57"/>
      <c r="TK14" s="57"/>
      <c r="TL14" s="57"/>
      <c r="TM14" s="57"/>
      <c r="TN14" s="57"/>
      <c r="TO14" s="57"/>
      <c r="TP14" s="57"/>
      <c r="TQ14" s="57"/>
      <c r="TR14" s="57"/>
      <c r="TS14" s="57"/>
      <c r="TT14" s="57"/>
      <c r="TU14" s="57"/>
      <c r="TV14" s="57"/>
      <c r="TW14" s="57"/>
      <c r="TX14" s="57"/>
      <c r="TY14" s="57"/>
      <c r="TZ14" s="57"/>
      <c r="UA14" s="57"/>
      <c r="UB14" s="57"/>
      <c r="UC14" s="57"/>
      <c r="UD14" s="57"/>
      <c r="UE14" s="57"/>
      <c r="UF14" s="57"/>
      <c r="UG14" s="57"/>
      <c r="UH14" s="57"/>
      <c r="UI14" s="57"/>
      <c r="UJ14" s="57"/>
      <c r="UK14" s="57"/>
      <c r="UL14" s="57"/>
      <c r="UM14" s="57"/>
      <c r="UN14" s="57"/>
      <c r="UO14" s="57"/>
      <c r="UP14" s="57"/>
      <c r="UQ14" s="57"/>
      <c r="UR14" s="57"/>
      <c r="US14" s="57"/>
      <c r="UT14" s="57"/>
      <c r="UU14" s="57"/>
      <c r="UV14" s="57"/>
      <c r="UW14" s="57"/>
      <c r="UX14" s="57"/>
      <c r="UY14" s="57"/>
      <c r="UZ14" s="57"/>
      <c r="VA14" s="57"/>
      <c r="VB14" s="57"/>
      <c r="VC14" s="57"/>
      <c r="VD14" s="57"/>
      <c r="VE14" s="57"/>
      <c r="VF14" s="57"/>
      <c r="VG14" s="57"/>
      <c r="VH14" s="57"/>
      <c r="VI14" s="57"/>
      <c r="VJ14" s="57"/>
      <c r="VK14" s="57"/>
      <c r="VL14" s="57"/>
      <c r="VM14" s="57"/>
      <c r="VN14" s="57"/>
      <c r="VO14" s="57"/>
      <c r="VP14" s="57"/>
      <c r="VQ14" s="57"/>
      <c r="VR14" s="57"/>
      <c r="VS14" s="57"/>
      <c r="VT14" s="57"/>
      <c r="VU14" s="57"/>
      <c r="VV14" s="57"/>
      <c r="VW14" s="57"/>
      <c r="VX14" s="57"/>
      <c r="VY14" s="57"/>
      <c r="VZ14" s="57"/>
      <c r="WA14" s="57"/>
      <c r="WB14" s="57"/>
      <c r="WC14" s="57"/>
      <c r="WD14" s="57"/>
      <c r="WE14" s="57"/>
      <c r="WF14" s="57"/>
      <c r="WG14" s="57"/>
      <c r="WH14" s="57"/>
      <c r="WI14" s="57"/>
      <c r="WJ14" s="57"/>
      <c r="WK14" s="57"/>
      <c r="WL14" s="57"/>
      <c r="WM14" s="57"/>
      <c r="WN14" s="57"/>
      <c r="WO14" s="57"/>
      <c r="WP14" s="57"/>
      <c r="WQ14" s="57"/>
      <c r="WR14" s="57"/>
      <c r="WS14" s="57"/>
      <c r="WT14" s="57"/>
      <c r="WU14" s="57"/>
      <c r="WV14" s="57"/>
      <c r="WW14" s="57"/>
      <c r="WX14" s="57"/>
      <c r="WY14" s="57"/>
      <c r="WZ14" s="57"/>
      <c r="XA14" s="57"/>
      <c r="XB14" s="57"/>
      <c r="XC14" s="57"/>
      <c r="XD14" s="57"/>
      <c r="XE14" s="57"/>
      <c r="XF14" s="57"/>
      <c r="XG14" s="57"/>
      <c r="XH14" s="57"/>
      <c r="XI14" s="57"/>
      <c r="XJ14" s="57"/>
      <c r="XK14" s="57"/>
      <c r="XL14" s="57"/>
      <c r="XM14" s="57"/>
      <c r="XN14" s="57"/>
      <c r="XO14" s="57"/>
      <c r="XP14" s="57"/>
      <c r="XQ14" s="57"/>
      <c r="XR14" s="57"/>
      <c r="XS14" s="57"/>
      <c r="XT14" s="57"/>
      <c r="XU14" s="57"/>
      <c r="XV14" s="57"/>
      <c r="XW14" s="57"/>
      <c r="XX14" s="57"/>
      <c r="XY14" s="57"/>
      <c r="XZ14" s="57"/>
      <c r="YA14" s="57"/>
      <c r="YB14" s="57"/>
      <c r="YC14" s="57"/>
      <c r="YD14" s="57"/>
      <c r="YE14" s="57"/>
      <c r="YF14" s="57"/>
      <c r="YG14" s="57"/>
      <c r="YH14" s="57"/>
      <c r="YI14" s="57"/>
      <c r="YJ14" s="57"/>
      <c r="YK14" s="57"/>
      <c r="YL14" s="57"/>
      <c r="YM14" s="57"/>
      <c r="YN14" s="57"/>
      <c r="YO14" s="57"/>
      <c r="YP14" s="57"/>
      <c r="YQ14" s="57"/>
      <c r="YR14" s="57"/>
      <c r="YS14" s="57"/>
      <c r="YT14" s="57"/>
      <c r="YU14" s="57"/>
      <c r="YV14" s="57"/>
      <c r="YW14" s="57"/>
      <c r="YX14" s="57"/>
      <c r="YY14" s="57"/>
      <c r="YZ14" s="57"/>
      <c r="ZA14" s="57"/>
      <c r="ZB14" s="57"/>
      <c r="ZC14" s="57"/>
      <c r="ZD14" s="57"/>
      <c r="ZE14" s="57"/>
      <c r="ZF14" s="57"/>
      <c r="ZG14" s="57"/>
      <c r="ZH14" s="57"/>
      <c r="ZI14" s="57"/>
      <c r="ZJ14" s="57"/>
      <c r="ZK14" s="57"/>
      <c r="ZL14" s="57"/>
      <c r="ZM14" s="57"/>
      <c r="ZN14" s="57"/>
      <c r="ZO14" s="57"/>
      <c r="ZP14" s="57"/>
      <c r="ZQ14" s="57"/>
      <c r="ZR14" s="57"/>
      <c r="ZS14" s="57"/>
      <c r="ZT14" s="57"/>
      <c r="ZU14" s="57"/>
      <c r="ZV14" s="57"/>
      <c r="ZW14" s="57"/>
      <c r="ZX14" s="57"/>
      <c r="ZY14" s="57"/>
      <c r="ZZ14" s="57"/>
      <c r="AAA14" s="57"/>
      <c r="AAB14" s="57"/>
      <c r="AAC14" s="57"/>
      <c r="AAD14" s="57"/>
      <c r="AAE14" s="57"/>
      <c r="AAF14" s="57"/>
      <c r="AAG14" s="57"/>
      <c r="AAH14" s="57"/>
      <c r="AAI14" s="57"/>
      <c r="AAJ14" s="57"/>
      <c r="AAK14" s="57"/>
      <c r="AAL14" s="57"/>
      <c r="AAM14" s="57"/>
      <c r="AAN14" s="57"/>
      <c r="AAO14" s="57"/>
      <c r="AAP14" s="57"/>
      <c r="AAQ14" s="57"/>
      <c r="AAR14" s="57"/>
      <c r="AAS14" s="57"/>
      <c r="AAT14" s="57"/>
      <c r="AAU14" s="57"/>
      <c r="AAV14" s="57"/>
      <c r="AAW14" s="57"/>
      <c r="AAX14" s="57"/>
      <c r="AAY14" s="57"/>
      <c r="AAZ14" s="57"/>
      <c r="ABA14" s="57"/>
      <c r="ABB14" s="57"/>
      <c r="ABC14" s="57"/>
      <c r="ABD14" s="57"/>
      <c r="ABE14" s="57"/>
      <c r="ABF14" s="57"/>
      <c r="ABG14" s="57"/>
      <c r="ABH14" s="57"/>
      <c r="ABI14" s="57"/>
      <c r="ABJ14" s="57"/>
      <c r="ABK14" s="57"/>
      <c r="ABL14" s="57"/>
      <c r="ABM14" s="57"/>
      <c r="ABN14" s="57"/>
      <c r="ABO14" s="57"/>
      <c r="ABP14" s="57"/>
      <c r="ABQ14" s="57"/>
      <c r="ABR14" s="57"/>
      <c r="ABS14" s="57"/>
      <c r="ABT14" s="57"/>
      <c r="ABU14" s="57"/>
      <c r="ABV14" s="57"/>
      <c r="ABW14" s="57"/>
      <c r="ABX14" s="57"/>
      <c r="ABY14" s="57"/>
      <c r="ABZ14" s="57"/>
      <c r="ACA14" s="57"/>
      <c r="ACB14" s="57"/>
      <c r="ACC14" s="57"/>
      <c r="ACD14" s="57"/>
      <c r="ACE14" s="57"/>
      <c r="ACF14" s="57"/>
      <c r="ACG14" s="57"/>
      <c r="ACH14" s="57"/>
      <c r="ACI14" s="57"/>
      <c r="ACJ14" s="57"/>
      <c r="ACK14" s="57"/>
      <c r="ACL14" s="57"/>
      <c r="ACM14" s="57"/>
      <c r="ACN14" s="57"/>
      <c r="ACO14" s="57"/>
      <c r="ACP14" s="57"/>
      <c r="ACQ14" s="57"/>
      <c r="ACR14" s="57"/>
      <c r="ACS14" s="57"/>
      <c r="ACT14" s="57"/>
      <c r="ACU14" s="57"/>
      <c r="ACV14" s="57"/>
      <c r="ACW14" s="57"/>
      <c r="ACX14" s="57"/>
      <c r="ACY14" s="57"/>
      <c r="ACZ14" s="57"/>
      <c r="ADA14" s="57"/>
      <c r="ADB14" s="57"/>
      <c r="ADC14" s="57"/>
      <c r="ADD14" s="57"/>
      <c r="ADE14" s="57"/>
      <c r="ADF14" s="57"/>
      <c r="ADG14" s="57"/>
      <c r="ADH14" s="57"/>
      <c r="ADI14" s="57"/>
      <c r="ADJ14" s="57"/>
      <c r="ADK14" s="57"/>
      <c r="ADL14" s="57"/>
      <c r="ADM14" s="57"/>
      <c r="ADN14" s="57"/>
      <c r="ADO14" s="57"/>
      <c r="ADP14" s="57"/>
      <c r="ADQ14" s="57"/>
      <c r="ADR14" s="57"/>
      <c r="ADS14" s="57"/>
      <c r="ADT14" s="57"/>
      <c r="ADU14" s="57"/>
      <c r="ADV14" s="57"/>
      <c r="ADW14" s="57"/>
      <c r="ADX14" s="57"/>
      <c r="ADY14" s="57"/>
      <c r="ADZ14" s="57"/>
      <c r="AEA14" s="57"/>
      <c r="AEB14" s="57"/>
      <c r="AEC14" s="57"/>
      <c r="AED14" s="57"/>
      <c r="AEE14" s="57"/>
      <c r="AEF14" s="57"/>
      <c r="AEG14" s="57"/>
      <c r="AEH14" s="57"/>
      <c r="AEI14" s="57"/>
      <c r="AEJ14" s="57"/>
      <c r="AEK14" s="57"/>
      <c r="AEL14" s="57"/>
      <c r="AEM14" s="57"/>
      <c r="AEN14" s="57"/>
      <c r="AEO14" s="57"/>
      <c r="AEP14" s="57"/>
      <c r="AEQ14" s="57"/>
      <c r="AER14" s="57"/>
      <c r="AES14" s="57"/>
      <c r="AET14" s="57"/>
      <c r="AEU14" s="57"/>
      <c r="AEV14" s="57"/>
      <c r="AEW14" s="57"/>
      <c r="AEX14" s="57"/>
      <c r="AEY14" s="57"/>
      <c r="AEZ14" s="57"/>
      <c r="AFA14" s="57"/>
      <c r="AFB14" s="57"/>
      <c r="AFC14" s="57"/>
      <c r="AFD14" s="57"/>
      <c r="AFE14" s="57"/>
      <c r="AFF14" s="57"/>
      <c r="AFG14" s="57"/>
      <c r="AFH14" s="57"/>
      <c r="AFI14" s="57"/>
      <c r="AFJ14" s="57"/>
      <c r="AFK14" s="57"/>
      <c r="AFL14" s="57"/>
      <c r="AFM14" s="57"/>
      <c r="AFN14" s="57"/>
      <c r="AFO14" s="57"/>
      <c r="AFP14" s="57"/>
      <c r="AFQ14" s="57"/>
      <c r="AFR14" s="57"/>
      <c r="AFS14" s="57"/>
      <c r="AFT14" s="57"/>
      <c r="AFU14" s="57"/>
      <c r="AFV14" s="57"/>
      <c r="AFW14" s="57"/>
      <c r="AFX14" s="57"/>
      <c r="AFY14" s="57"/>
      <c r="AFZ14" s="57"/>
      <c r="AGA14" s="57"/>
      <c r="AGB14" s="57"/>
      <c r="AGC14" s="57"/>
      <c r="AGD14" s="57"/>
      <c r="AGE14" s="57"/>
      <c r="AGF14" s="57"/>
      <c r="AGG14" s="57"/>
      <c r="AGH14" s="57"/>
      <c r="AGI14" s="57"/>
      <c r="AGJ14" s="57"/>
      <c r="AGK14" s="57"/>
      <c r="AGL14" s="57"/>
      <c r="AGM14" s="57"/>
      <c r="AGN14" s="57"/>
      <c r="AGO14" s="57"/>
      <c r="AGP14" s="57"/>
      <c r="AGQ14" s="57"/>
      <c r="AGR14" s="57"/>
      <c r="AGS14" s="57"/>
      <c r="AGT14" s="57"/>
      <c r="AGU14" s="57"/>
      <c r="AGV14" s="57"/>
      <c r="AGW14" s="57"/>
      <c r="AGX14" s="57"/>
      <c r="AGY14" s="57"/>
      <c r="AGZ14" s="57"/>
      <c r="AHA14" s="57"/>
      <c r="AHB14" s="57"/>
      <c r="AHC14" s="57"/>
      <c r="AHD14" s="57"/>
      <c r="AHE14" s="57"/>
      <c r="AHF14" s="57"/>
      <c r="AHG14" s="57"/>
      <c r="AHH14" s="57"/>
      <c r="AHI14" s="57"/>
      <c r="AHJ14" s="57"/>
      <c r="AHK14" s="57"/>
      <c r="AHL14" s="57"/>
      <c r="AHM14" s="57"/>
      <c r="AHN14" s="57"/>
      <c r="AHO14" s="57"/>
      <c r="AHP14" s="57"/>
      <c r="AHQ14" s="57"/>
      <c r="AHR14" s="57"/>
      <c r="AHS14" s="57"/>
      <c r="AHT14" s="57"/>
      <c r="AHU14" s="57"/>
      <c r="AHV14" s="57"/>
      <c r="AHW14" s="57"/>
      <c r="AHX14" s="57"/>
    </row>
    <row r="15" spans="1:908" s="54" customFormat="1" ht="35.25" customHeight="1" x14ac:dyDescent="0.2">
      <c r="A15" s="454" t="s">
        <v>332</v>
      </c>
      <c r="B15" s="439">
        <f>'PRESUPUESTO P.I.B-Entidad'!D34</f>
        <v>0</v>
      </c>
      <c r="C15" s="439">
        <f>'PRESUPUESTO P.I.B-Entidad'!E34</f>
        <v>0</v>
      </c>
      <c r="D15" s="439">
        <f>'PRESUPUESTO P.I.B-Entidad'!F34</f>
        <v>0</v>
      </c>
      <c r="E15" s="61"/>
      <c r="F15" s="61"/>
      <c r="G15"/>
      <c r="H15"/>
      <c r="I15"/>
      <c r="J15"/>
      <c r="K15"/>
      <c r="L15"/>
      <c r="M15"/>
      <c r="N15"/>
      <c r="O15"/>
    </row>
    <row r="16" spans="1:908" s="54" customFormat="1" ht="35.25" customHeight="1" x14ac:dyDescent="0.2">
      <c r="A16" s="455" t="s">
        <v>512</v>
      </c>
      <c r="B16" s="440">
        <f>'PRESUPUESTO P.I.B-Entidad'!D37</f>
        <v>0</v>
      </c>
      <c r="C16" s="440">
        <f>'PRESUPUESTO P.I.B-Entidad'!E37</f>
        <v>0</v>
      </c>
      <c r="D16" s="440">
        <f>'PRESUPUESTO P.I.B-Entidad'!F37</f>
        <v>0</v>
      </c>
      <c r="E16" s="61"/>
      <c r="F16" s="61"/>
      <c r="G16"/>
      <c r="H16"/>
      <c r="I16"/>
      <c r="J16"/>
      <c r="K16"/>
      <c r="L16"/>
      <c r="M16"/>
      <c r="N16"/>
      <c r="O16"/>
    </row>
    <row r="17" spans="1:15" s="54" customFormat="1" ht="36.75" customHeight="1" x14ac:dyDescent="0.2">
      <c r="A17" s="456" t="s">
        <v>387</v>
      </c>
      <c r="B17" s="444">
        <f>'PRESUPUESTO P.I.B-Entidad'!D38</f>
        <v>0</v>
      </c>
      <c r="C17" s="444">
        <f>'PRESUPUESTO P.I.B-Entidad'!E38</f>
        <v>0</v>
      </c>
      <c r="D17" s="444">
        <f>'PRESUPUESTO P.I.B-Entidad'!F38</f>
        <v>0</v>
      </c>
      <c r="E17" s="61"/>
      <c r="F17" s="61"/>
      <c r="G17"/>
      <c r="H17"/>
      <c r="I17"/>
      <c r="J17"/>
      <c r="K17"/>
      <c r="L17"/>
      <c r="M17"/>
      <c r="N17"/>
      <c r="O17"/>
    </row>
    <row r="18" spans="1:15" ht="35.25" customHeight="1" x14ac:dyDescent="0.2">
      <c r="A18" s="457" t="s">
        <v>386</v>
      </c>
      <c r="B18" s="450">
        <f>'PRESUPUESTO P.I.B-Entidad'!D39</f>
        <v>0</v>
      </c>
      <c r="C18" s="450">
        <f>'PRESUPUESTO P.I.B-Entidad'!E39</f>
        <v>0</v>
      </c>
      <c r="D18" s="450">
        <f>'PRESUPUESTO P.I.B-Entidad'!F39</f>
        <v>0</v>
      </c>
      <c r="E18" s="61"/>
      <c r="F18" s="61"/>
    </row>
    <row r="19" spans="1:15" ht="35.25" customHeight="1" x14ac:dyDescent="0.2">
      <c r="A19" s="457" t="s">
        <v>586</v>
      </c>
      <c r="B19" s="162"/>
      <c r="C19" s="447">
        <f>ROUND(IFERROR(C$17/$B$17,0),2)</f>
        <v>0</v>
      </c>
      <c r="D19" s="447">
        <f>ROUND(IFERROR(D$17/$B$17,0),2)</f>
        <v>0</v>
      </c>
      <c r="E19" s="61"/>
      <c r="F19" s="61"/>
    </row>
    <row r="20" spans="1:15" ht="35.25" customHeight="1" x14ac:dyDescent="0.2">
      <c r="B20"/>
      <c r="C20"/>
      <c r="D20"/>
      <c r="E20"/>
      <c r="F20"/>
    </row>
    <row r="21" spans="1:15" x14ac:dyDescent="0.2">
      <c r="B21"/>
      <c r="C21"/>
      <c r="D21"/>
      <c r="E21"/>
      <c r="F21"/>
    </row>
    <row r="22" spans="1:15" x14ac:dyDescent="0.2">
      <c r="B22"/>
      <c r="C22"/>
      <c r="D22"/>
      <c r="E22"/>
      <c r="F22"/>
    </row>
    <row r="23" spans="1:15" x14ac:dyDescent="0.2">
      <c r="B23"/>
      <c r="C23"/>
      <c r="D23"/>
      <c r="E23"/>
      <c r="F23"/>
    </row>
    <row r="24" spans="1:15" x14ac:dyDescent="0.2">
      <c r="B24"/>
      <c r="C24"/>
      <c r="D24"/>
      <c r="E24"/>
      <c r="F24"/>
    </row>
    <row r="25" spans="1:15" ht="35.25" customHeight="1" x14ac:dyDescent="0.2">
      <c r="B25"/>
      <c r="C25"/>
      <c r="D25"/>
      <c r="E25"/>
      <c r="F25"/>
    </row>
    <row r="26" spans="1:15" x14ac:dyDescent="0.2">
      <c r="B26"/>
      <c r="C26"/>
      <c r="D26"/>
      <c r="E26"/>
      <c r="F26"/>
    </row>
    <row r="27" spans="1:15" x14ac:dyDescent="0.2">
      <c r="B27"/>
      <c r="C27"/>
      <c r="D27"/>
      <c r="E27"/>
      <c r="F27"/>
    </row>
    <row r="28" spans="1:15" x14ac:dyDescent="0.2">
      <c r="B28"/>
      <c r="C28"/>
      <c r="D28"/>
      <c r="E28"/>
      <c r="F28"/>
    </row>
    <row r="29" spans="1:15" x14ac:dyDescent="0.2">
      <c r="B29"/>
      <c r="C29"/>
      <c r="D29"/>
      <c r="E29"/>
      <c r="F29"/>
    </row>
    <row r="30" spans="1:15" x14ac:dyDescent="0.2">
      <c r="B30"/>
      <c r="C30"/>
      <c r="D30"/>
      <c r="E30"/>
      <c r="F30"/>
    </row>
    <row r="31" spans="1:15" x14ac:dyDescent="0.2">
      <c r="B31"/>
      <c r="C31"/>
      <c r="D31"/>
      <c r="E31"/>
      <c r="F31"/>
    </row>
    <row r="32" spans="1:15" x14ac:dyDescent="0.2">
      <c r="B32"/>
      <c r="C32"/>
      <c r="D32"/>
      <c r="E32"/>
      <c r="F32"/>
    </row>
    <row r="33" spans="1:913" ht="35.25" customHeight="1" x14ac:dyDescent="0.2">
      <c r="B33"/>
      <c r="C33"/>
      <c r="D33"/>
      <c r="E33"/>
      <c r="F33"/>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row r="40" spans="1:913" s="52" customFormat="1" ht="35.25" customHeight="1" x14ac:dyDescent="0.2">
      <c r="A40" s="63"/>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row r="41" spans="1:913" s="52" customFormat="1" ht="35.25" customHeight="1" x14ac:dyDescent="0.2">
      <c r="A41" s="63"/>
      <c r="F41" s="54"/>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row>
  </sheetData>
  <sheetProtection algorithmName="SHA-512" hashValue="XPcQtiw/dmIk7f+qmxhTnM5aEmmbaf99DRlxAnchlo3PnpnZr44v3nJHvqpK6X4f7FKlw0YR5EyTJFrw+wKETQ==" saltValue="4lkeO9m1VEfPOboBTofcjA=="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39"/>
  <dimension ref="A1:AIC39"/>
  <sheetViews>
    <sheetView topLeftCell="A7" zoomScale="90" zoomScaleNormal="90" workbookViewId="0">
      <selection activeCell="D18" sqref="D18"/>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P.I.C.1-Entidad'!D9</f>
        <v>0</v>
      </c>
      <c r="C3" s="980"/>
      <c r="D3" s="980"/>
      <c r="E3" s="980"/>
      <c r="F3" s="980"/>
    </row>
    <row r="4" spans="1:908" s="57" customFormat="1" ht="21.75" customHeight="1" x14ac:dyDescent="0.15">
      <c r="A4" s="438" t="s">
        <v>711</v>
      </c>
      <c r="B4" s="980">
        <f>'PRESUPUESTO P.I.C.1-Entidad'!D10</f>
        <v>0</v>
      </c>
      <c r="C4" s="980"/>
      <c r="D4" s="980"/>
      <c r="E4" s="980"/>
      <c r="F4" s="980"/>
      <c r="AE4" s="57">
        <f>IF('RESUMIDO-P.I.C.1-Entidad'!B15,"",'RESUMIDO-P.I.A-Entidad'!B12)</f>
        <v>0</v>
      </c>
    </row>
    <row r="5" spans="1:908" s="57" customFormat="1" ht="21.75" customHeight="1" x14ac:dyDescent="0.2">
      <c r="A5" s="209"/>
      <c r="B5" s="209"/>
      <c r="C5" s="209"/>
      <c r="D5" s="209"/>
      <c r="E5" s="209"/>
      <c r="F5" s="209"/>
    </row>
    <row r="6" spans="1:908" s="62" customFormat="1" ht="36.75" customHeight="1" x14ac:dyDescent="0.2">
      <c r="A6" s="438" t="s">
        <v>395</v>
      </c>
      <c r="B6" s="980">
        <f>'PRESUPUESTO P.I.C.1-Entidad'!D8</f>
        <v>0</v>
      </c>
      <c r="C6" s="980"/>
      <c r="D6" s="980"/>
      <c r="E6" s="980"/>
      <c r="F6" s="980"/>
    </row>
    <row r="7" spans="1:908" ht="21.75" customHeight="1" x14ac:dyDescent="0.2">
      <c r="A7" s="61"/>
      <c r="B7" s="60"/>
      <c r="C7" s="60"/>
      <c r="D7" s="60"/>
      <c r="E7" s="60"/>
      <c r="F7" s="401"/>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P.I.C.1-Entidad'!D19</f>
        <v>0</v>
      </c>
      <c r="C9" s="461">
        <f>'PRESUPUESTO P.I.C.1-Entidad'!E19</f>
        <v>0</v>
      </c>
      <c r="D9" s="461">
        <f>'PRESUPUESTO P.I.C.1-Entidad'!F19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P.I.C.1-Entidad'!D27</f>
        <v>0</v>
      </c>
      <c r="C10" s="461">
        <f>'PRESUPUESTO P.I.C.1-Entidad'!E27</f>
        <v>0</v>
      </c>
      <c r="D10" s="461">
        <f>'PRESUPUESTO P.I.C.1-Entidad'!F27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P.I.C.1-Entidad'!D28</f>
        <v>0</v>
      </c>
      <c r="C11" s="463">
        <f>'PRESUPUESTO P.I.C.1-Entidad'!E28</f>
        <v>0</v>
      </c>
      <c r="D11" s="463">
        <f>'PRESUPUESTO P.I.C.1-Entidad'!F28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P.I.C.1-Entidad'!D29</f>
        <v>0</v>
      </c>
      <c r="C12" s="463">
        <f>'PRESUPUESTO P.I.C.1-Entidad'!E29</f>
        <v>0</v>
      </c>
      <c r="D12" s="463">
        <f>'PRESUPUESTO P.I.C.1-Entidad'!F29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39">
        <f>'PRESUPUESTO P.I.C.1-Entidad'!D30</f>
        <v>0</v>
      </c>
      <c r="C13" s="439">
        <f>'PRESUPUESTO P.I.C.1-Entidad'!E30</f>
        <v>0</v>
      </c>
      <c r="D13" s="439">
        <f>'PRESUPUESTO P.I.C.1-Entidad'!F30</f>
        <v>0</v>
      </c>
      <c r="E13" s="61"/>
      <c r="F13" s="61"/>
      <c r="G13"/>
      <c r="H13"/>
      <c r="I13"/>
      <c r="J13"/>
      <c r="K13"/>
      <c r="L13"/>
      <c r="M13"/>
      <c r="N13"/>
      <c r="O13"/>
    </row>
    <row r="14" spans="1:908" s="54" customFormat="1" ht="35.25" customHeight="1" x14ac:dyDescent="0.2">
      <c r="A14" s="442" t="s">
        <v>512</v>
      </c>
      <c r="B14" s="440">
        <f>'PRESUPUESTO P.I.C.1-Entidad'!D31</f>
        <v>0</v>
      </c>
      <c r="C14" s="440">
        <f>'PRESUPUESTO P.I.C.1-Entidad'!E31</f>
        <v>0</v>
      </c>
      <c r="D14" s="440">
        <f>'PRESUPUESTO P.I.C.1-Entidad'!F31</f>
        <v>0</v>
      </c>
      <c r="E14" s="61"/>
      <c r="F14" s="61"/>
      <c r="G14"/>
      <c r="H14"/>
      <c r="I14"/>
      <c r="J14"/>
      <c r="K14"/>
      <c r="L14"/>
      <c r="M14"/>
      <c r="N14"/>
      <c r="O14"/>
    </row>
    <row r="15" spans="1:908" s="54" customFormat="1" ht="36.75" customHeight="1" x14ac:dyDescent="0.2">
      <c r="A15" s="443" t="s">
        <v>387</v>
      </c>
      <c r="B15" s="444">
        <f>'PRESUPUESTO P.I.C.1-Entidad'!D32</f>
        <v>0</v>
      </c>
      <c r="C15" s="444">
        <f>'PRESUPUESTO P.I.C.1-Entidad'!E32</f>
        <v>0</v>
      </c>
      <c r="D15" s="444">
        <f>'PRESUPUESTO P.I.C.1-Entidad'!F32</f>
        <v>0</v>
      </c>
      <c r="E15" s="61"/>
      <c r="F15" s="61"/>
      <c r="G15"/>
      <c r="H15"/>
      <c r="I15"/>
      <c r="J15"/>
      <c r="K15"/>
      <c r="L15"/>
      <c r="M15"/>
      <c r="N15"/>
      <c r="O15"/>
    </row>
    <row r="16" spans="1:908" ht="35.25" customHeight="1" x14ac:dyDescent="0.2">
      <c r="A16" s="445" t="s">
        <v>386</v>
      </c>
      <c r="B16" s="446">
        <f>'PRESUPUESTO P.I.C.1-Entidad'!D33</f>
        <v>0</v>
      </c>
      <c r="C16" s="446">
        <f>'PRESUPUESTO P.I.C.1-Entidad'!E33</f>
        <v>0</v>
      </c>
      <c r="D16" s="446">
        <f>'PRESUPUESTO P.I.C.1-Entidad'!F33</f>
        <v>0</v>
      </c>
      <c r="E16" s="61"/>
      <c r="F16" s="61"/>
    </row>
    <row r="17" spans="1:6" ht="35.25" customHeight="1" x14ac:dyDescent="0.2">
      <c r="A17" s="445"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t2oVC/YQ5T94IQO5X7LeprP/dSQt91+bQz5OUfZdji2OAN3UkPiuT3xOpbZhfrxAKoEej2RqxHaZKWt+gkI4nA==" saltValue="/qui636VQQ8PqMZlK+flJg=="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40"/>
  <dimension ref="A1:AIC39"/>
  <sheetViews>
    <sheetView topLeftCell="A4" zoomScale="90" zoomScaleNormal="90" workbookViewId="0">
      <selection activeCell="D17" sqref="D17"/>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P.I.C.2-Entidad'!D9</f>
        <v>0</v>
      </c>
      <c r="C3" s="980"/>
      <c r="D3" s="980"/>
      <c r="E3" s="980"/>
      <c r="F3" s="980"/>
    </row>
    <row r="4" spans="1:908" s="57" customFormat="1" ht="21.75" customHeight="1" x14ac:dyDescent="0.15">
      <c r="A4" s="438" t="s">
        <v>711</v>
      </c>
      <c r="B4" s="980">
        <f>'PRESUPUESTO P.I.C.2-Entidad'!D10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394</v>
      </c>
      <c r="B6" s="980">
        <f>'PRESUPUESTO P.I.C.2-Entidad'!D8</f>
        <v>0</v>
      </c>
      <c r="C6" s="980"/>
      <c r="D6" s="980"/>
      <c r="E6" s="980"/>
      <c r="F6" s="980"/>
    </row>
    <row r="7" spans="1:908" s="57" customFormat="1" ht="21.75" customHeight="1" x14ac:dyDescent="0.2">
      <c r="A7" s="60"/>
      <c r="B7" s="403"/>
      <c r="C7" s="403"/>
      <c r="D7" s="403"/>
      <c r="E7" s="403"/>
      <c r="F7" s="403"/>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P.I.C.2-Entidad'!D19</f>
        <v>0</v>
      </c>
      <c r="C9" s="461">
        <f>'PRESUPUESTO P.I.C.2-Entidad'!E19</f>
        <v>0</v>
      </c>
      <c r="D9" s="461">
        <f>'PRESUPUESTO P.I.C.2-Entidad'!F19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P.I.C.2-Entidad'!D27</f>
        <v>0</v>
      </c>
      <c r="C10" s="461">
        <f>'PRESUPUESTO P.I.C.2-Entidad'!E27</f>
        <v>0</v>
      </c>
      <c r="D10" s="461">
        <f>'PRESUPUESTO P.I.C.2-Entidad'!F27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P.I.C.2-Entidad'!D28</f>
        <v>0</v>
      </c>
      <c r="C11" s="463">
        <f>'PRESUPUESTO P.I.C.2-Entidad'!E28</f>
        <v>0</v>
      </c>
      <c r="D11" s="463">
        <f>'PRESUPUESTO P.I.C.2-Entidad'!F28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P.I.C.2-Entidad'!D29</f>
        <v>0</v>
      </c>
      <c r="C12" s="463">
        <f>'PRESUPUESTO P.I.C.2-Entidad'!E29</f>
        <v>0</v>
      </c>
      <c r="D12" s="463">
        <f>'PRESUPUESTO P.I.C.2-Entidad'!F29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39">
        <f>'PRESUPUESTO P.I.C.2-Entidad'!D30</f>
        <v>0</v>
      </c>
      <c r="C13" s="439">
        <f>'PRESUPUESTO P.I.C.2-Entidad'!E30</f>
        <v>0</v>
      </c>
      <c r="D13" s="439">
        <f>'PRESUPUESTO P.I.C.2-Entidad'!F30</f>
        <v>0</v>
      </c>
      <c r="E13" s="61"/>
      <c r="F13" s="61"/>
      <c r="G13"/>
      <c r="H13"/>
      <c r="I13"/>
      <c r="J13"/>
      <c r="K13"/>
      <c r="L13"/>
      <c r="M13"/>
      <c r="N13"/>
      <c r="O13"/>
    </row>
    <row r="14" spans="1:908" s="54" customFormat="1" ht="35.25" customHeight="1" x14ac:dyDescent="0.2">
      <c r="A14" s="442" t="s">
        <v>512</v>
      </c>
      <c r="B14" s="440">
        <f>'PRESUPUESTO P.I.C.2-Entidad'!D31</f>
        <v>0</v>
      </c>
      <c r="C14" s="440">
        <f>'PRESUPUESTO P.I.C.2-Entidad'!E31</f>
        <v>0</v>
      </c>
      <c r="D14" s="440">
        <f>'PRESUPUESTO P.I.C.2-Entidad'!F31</f>
        <v>0</v>
      </c>
      <c r="E14" s="61"/>
      <c r="F14" s="61"/>
      <c r="G14"/>
      <c r="H14"/>
      <c r="I14"/>
      <c r="J14"/>
      <c r="K14"/>
      <c r="L14"/>
      <c r="M14"/>
      <c r="N14"/>
      <c r="O14"/>
    </row>
    <row r="15" spans="1:908" s="54" customFormat="1" ht="36.75" customHeight="1" x14ac:dyDescent="0.2">
      <c r="A15" s="443" t="s">
        <v>387</v>
      </c>
      <c r="B15" s="444">
        <f>'PRESUPUESTO P.I.C.2-Entidad'!D32</f>
        <v>0</v>
      </c>
      <c r="C15" s="444">
        <f>'PRESUPUESTO P.I.C.2-Entidad'!E32</f>
        <v>0</v>
      </c>
      <c r="D15" s="444">
        <f>'PRESUPUESTO P.I.C.2-Entidad'!F32</f>
        <v>0</v>
      </c>
      <c r="E15" s="61"/>
      <c r="F15" s="61"/>
      <c r="G15"/>
      <c r="H15"/>
      <c r="I15"/>
      <c r="J15"/>
      <c r="K15"/>
      <c r="L15"/>
      <c r="M15"/>
      <c r="N15"/>
      <c r="O15"/>
    </row>
    <row r="16" spans="1:908" ht="35.25" customHeight="1" x14ac:dyDescent="0.2">
      <c r="A16" s="445" t="s">
        <v>386</v>
      </c>
      <c r="B16" s="446">
        <f>'PRESUPUESTO P.I.C.2-Entidad'!D33</f>
        <v>0</v>
      </c>
      <c r="C16" s="446">
        <f>'PRESUPUESTO P.I.C.2-Entidad'!E33</f>
        <v>0</v>
      </c>
      <c r="D16" s="446">
        <f>'PRESUPUESTO P.I.C.2-Entidad'!F33</f>
        <v>0</v>
      </c>
      <c r="E16" s="61"/>
      <c r="F16" s="61"/>
    </row>
    <row r="17" spans="1:6" ht="35.25" customHeight="1" x14ac:dyDescent="0.2">
      <c r="A17" s="445"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Ek2ViI487nBx7SqfhKeLFop9BQf4W1DjRf1TIiPz8ncXPDeiu90H4JCOSt4VUm2hu17wYHIBhQh6ng02/48uHQ==" saltValue="oKFX5kL+p6vjb/+LYwpIeQ=="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41"/>
  <dimension ref="A1:AIC39"/>
  <sheetViews>
    <sheetView topLeftCell="A2" zoomScale="90" zoomScaleNormal="90" workbookViewId="0">
      <selection activeCell="C17" sqref="C17:D17"/>
    </sheetView>
  </sheetViews>
  <sheetFormatPr baseColWidth="10" defaultColWidth="11.5" defaultRowHeight="15" x14ac:dyDescent="0.2"/>
  <cols>
    <col min="1" max="1" width="71.5" bestFit="1" customWidth="1"/>
    <col min="2" max="4" width="24.5" style="52" customWidth="1"/>
    <col min="5" max="5" width="20.6640625" style="52" customWidth="1"/>
    <col min="6" max="6" width="10.1640625" style="54" customWidth="1"/>
    <col min="7" max="7" width="21.6640625" customWidth="1"/>
    <col min="8" max="8" width="21.1640625" customWidth="1"/>
    <col min="9" max="9" width="19.83203125" customWidth="1"/>
  </cols>
  <sheetData>
    <row r="1" spans="1:908" s="66" customFormat="1" ht="43.5"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0">
        <f>'PRESUPUESTO P.II.A-Entidad'!D9</f>
        <v>0</v>
      </c>
      <c r="C3" s="980"/>
      <c r="D3" s="980"/>
      <c r="E3" s="980"/>
      <c r="F3" s="980"/>
    </row>
    <row r="4" spans="1:908" s="57" customFormat="1" ht="21.75" customHeight="1" x14ac:dyDescent="0.15">
      <c r="A4" s="438" t="s">
        <v>711</v>
      </c>
      <c r="B4" s="980">
        <f>'PRESUPUESTO P.II.A-Entidad'!D10</f>
        <v>0</v>
      </c>
      <c r="C4" s="980"/>
      <c r="D4" s="980"/>
      <c r="E4" s="980"/>
      <c r="F4" s="980"/>
    </row>
    <row r="5" spans="1:908" s="57" customFormat="1" ht="21.75" customHeight="1" x14ac:dyDescent="0.2">
      <c r="A5" s="209"/>
      <c r="B5" s="209"/>
      <c r="C5" s="209"/>
      <c r="D5" s="209"/>
      <c r="E5" s="209"/>
      <c r="F5" s="209"/>
    </row>
    <row r="6" spans="1:908" s="62" customFormat="1" ht="36.75" customHeight="1" x14ac:dyDescent="0.2">
      <c r="A6" s="438" t="s">
        <v>401</v>
      </c>
      <c r="B6" s="980">
        <f>'PRESUPUESTO P.II.A-Entidad'!D8</f>
        <v>0</v>
      </c>
      <c r="C6" s="980"/>
      <c r="D6" s="980"/>
      <c r="E6" s="980"/>
      <c r="F6" s="980"/>
    </row>
    <row r="7" spans="1:908" s="57" customFormat="1" ht="21.75" customHeight="1" x14ac:dyDescent="0.2">
      <c r="A7" s="60"/>
      <c r="B7" s="403"/>
      <c r="C7" s="403"/>
      <c r="D7" s="403"/>
      <c r="E7" s="403"/>
      <c r="F7" s="403"/>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P.II.A-Entidad'!D19</f>
        <v>0</v>
      </c>
      <c r="C9" s="461">
        <f>'PRESUPUESTO P.II.A-Entidad'!E19</f>
        <v>0</v>
      </c>
      <c r="D9" s="461">
        <f>'PRESUPUESTO P.II.A-Entidad'!F19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P.II.A-Entidad'!D27</f>
        <v>0</v>
      </c>
      <c r="C10" s="461">
        <f>'PRESUPUESTO P.II.A-Entidad'!E27</f>
        <v>0</v>
      </c>
      <c r="D10" s="461">
        <f>'PRESUPUESTO P.II.A-Entidad'!F27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6" customFormat="1" ht="36.75" customHeight="1" x14ac:dyDescent="0.2">
      <c r="A11" s="462" t="s">
        <v>389</v>
      </c>
      <c r="B11" s="463">
        <f>'PRESUPUESTO P.II.A-Entidad'!D28</f>
        <v>0</v>
      </c>
      <c r="C11" s="463">
        <f>'PRESUPUESTO P.II.A-Entidad'!E28</f>
        <v>0</v>
      </c>
      <c r="D11" s="463">
        <f>'PRESUPUESTO P.II.A-Entidad'!F28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6" customFormat="1" ht="36.75" customHeight="1" x14ac:dyDescent="0.2">
      <c r="A12" s="462" t="s">
        <v>388</v>
      </c>
      <c r="B12" s="463">
        <f>'PRESUPUESTO P.II.A-Entidad'!D29</f>
        <v>0</v>
      </c>
      <c r="C12" s="463">
        <f>'PRESUPUESTO P.II.A-Entidad'!E29</f>
        <v>0</v>
      </c>
      <c r="D12" s="463">
        <f>'PRESUPUESTO P.II.A-Entidad'!F29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4" customFormat="1" ht="35.25" customHeight="1" x14ac:dyDescent="0.2">
      <c r="A13" s="441" t="s">
        <v>332</v>
      </c>
      <c r="B13" s="439">
        <f>'PRESUPUESTO P.II.A-Entidad'!D30</f>
        <v>0</v>
      </c>
      <c r="C13" s="439">
        <f>'PRESUPUESTO P.II.A-Entidad'!E30</f>
        <v>0</v>
      </c>
      <c r="D13" s="439">
        <f>'PRESUPUESTO P.II.A-Entidad'!F30</f>
        <v>0</v>
      </c>
      <c r="E13" s="61"/>
      <c r="F13" s="61"/>
      <c r="G13"/>
      <c r="H13"/>
      <c r="I13"/>
      <c r="J13"/>
      <c r="K13"/>
      <c r="L13"/>
      <c r="M13"/>
      <c r="N13"/>
      <c r="O13"/>
    </row>
    <row r="14" spans="1:908" s="54" customFormat="1" ht="35.25" customHeight="1" x14ac:dyDescent="0.2">
      <c r="A14" s="442" t="s">
        <v>512</v>
      </c>
      <c r="B14" s="440">
        <f>'PRESUPUESTO P.II.A-Entidad'!D31</f>
        <v>0</v>
      </c>
      <c r="C14" s="440">
        <f>'PRESUPUESTO P.II.A-Entidad'!E31</f>
        <v>0</v>
      </c>
      <c r="D14" s="440">
        <f>'PRESUPUESTO P.II.A-Entidad'!F31</f>
        <v>0</v>
      </c>
      <c r="E14" s="61"/>
      <c r="F14" s="61"/>
      <c r="G14"/>
      <c r="H14"/>
      <c r="I14"/>
      <c r="J14"/>
      <c r="K14"/>
      <c r="L14"/>
      <c r="M14"/>
      <c r="N14"/>
      <c r="O14"/>
    </row>
    <row r="15" spans="1:908" s="54" customFormat="1" ht="36.75" customHeight="1" x14ac:dyDescent="0.2">
      <c r="A15" s="443" t="s">
        <v>387</v>
      </c>
      <c r="B15" s="444">
        <f>'PRESUPUESTO P.II.A-Entidad'!D32</f>
        <v>0</v>
      </c>
      <c r="C15" s="444">
        <f>'PRESUPUESTO P.II.A-Entidad'!E32</f>
        <v>0</v>
      </c>
      <c r="D15" s="444">
        <f>'PRESUPUESTO P.II.A-Entidad'!F32</f>
        <v>0</v>
      </c>
      <c r="E15" s="61"/>
      <c r="F15" s="61"/>
      <c r="G15"/>
      <c r="H15"/>
      <c r="I15"/>
      <c r="J15"/>
      <c r="K15"/>
      <c r="L15"/>
      <c r="M15"/>
      <c r="N15"/>
      <c r="O15"/>
    </row>
    <row r="16" spans="1:908" ht="35.25" customHeight="1" x14ac:dyDescent="0.2">
      <c r="A16" s="457" t="s">
        <v>386</v>
      </c>
      <c r="B16" s="446">
        <f>'PRESUPUESTO P.II.A-Entidad'!D33</f>
        <v>0</v>
      </c>
      <c r="C16" s="446">
        <f>'PRESUPUESTO P.II.A-Entidad'!E33</f>
        <v>0</v>
      </c>
      <c r="D16" s="446">
        <f>'PRESUPUESTO P.II.A-Entidad'!F33</f>
        <v>0</v>
      </c>
      <c r="E16" s="61"/>
      <c r="F16" s="61"/>
    </row>
    <row r="17" spans="1:6" ht="35.25" customHeight="1" x14ac:dyDescent="0.2">
      <c r="A17" s="457" t="s">
        <v>586</v>
      </c>
      <c r="B17" s="162"/>
      <c r="C17" s="447">
        <f>ROUND(IFERROR(C$15/$B$15,0),2)</f>
        <v>0</v>
      </c>
      <c r="D17" s="447">
        <f>ROUND(IFERROR(D$15/$B$15,0),2)</f>
        <v>0</v>
      </c>
      <c r="E17" s="61"/>
      <c r="F17" s="61"/>
    </row>
    <row r="18" spans="1:6" ht="35.25" customHeight="1" x14ac:dyDescent="0.2">
      <c r="B18"/>
      <c r="C18"/>
      <c r="D18"/>
      <c r="E18"/>
      <c r="F18"/>
    </row>
    <row r="19" spans="1:6" x14ac:dyDescent="0.2">
      <c r="B19"/>
      <c r="C19"/>
      <c r="D19"/>
      <c r="E19"/>
      <c r="F19"/>
    </row>
    <row r="20" spans="1:6" x14ac:dyDescent="0.2">
      <c r="B20"/>
      <c r="C20"/>
      <c r="D20"/>
      <c r="E20"/>
      <c r="F20"/>
    </row>
    <row r="21" spans="1:6" x14ac:dyDescent="0.2">
      <c r="B21"/>
      <c r="C21"/>
      <c r="D21"/>
      <c r="E21"/>
      <c r="F21"/>
    </row>
    <row r="22" spans="1:6" x14ac:dyDescent="0.2">
      <c r="B22"/>
      <c r="C22"/>
      <c r="D22"/>
      <c r="E22"/>
      <c r="F22"/>
    </row>
    <row r="23" spans="1:6" ht="35.25" customHeight="1" x14ac:dyDescent="0.2">
      <c r="B23"/>
      <c r="C23"/>
      <c r="D23"/>
      <c r="E23"/>
      <c r="F23"/>
    </row>
    <row r="24" spans="1:6" x14ac:dyDescent="0.2">
      <c r="B24"/>
      <c r="C24"/>
      <c r="D24"/>
      <c r="E24"/>
      <c r="F24"/>
    </row>
    <row r="25" spans="1:6" x14ac:dyDescent="0.2">
      <c r="B25"/>
      <c r="C25"/>
      <c r="D25"/>
      <c r="E25"/>
      <c r="F25"/>
    </row>
    <row r="26" spans="1:6" x14ac:dyDescent="0.2">
      <c r="B26"/>
      <c r="C26"/>
      <c r="D26"/>
      <c r="E26"/>
      <c r="F26"/>
    </row>
    <row r="27" spans="1:6" x14ac:dyDescent="0.2">
      <c r="B27"/>
      <c r="C27"/>
      <c r="D27"/>
      <c r="E27"/>
      <c r="F27"/>
    </row>
    <row r="28" spans="1:6" x14ac:dyDescent="0.2">
      <c r="B28"/>
      <c r="C28"/>
      <c r="D28"/>
      <c r="E28"/>
      <c r="F28"/>
    </row>
    <row r="29" spans="1:6" x14ac:dyDescent="0.2">
      <c r="B29"/>
      <c r="C29"/>
      <c r="D29"/>
      <c r="E29"/>
      <c r="F29"/>
    </row>
    <row r="30" spans="1:6" x14ac:dyDescent="0.2">
      <c r="B30"/>
      <c r="C30"/>
      <c r="D30"/>
      <c r="E30"/>
      <c r="F30"/>
    </row>
    <row r="31" spans="1:6" ht="35.25" customHeight="1" x14ac:dyDescent="0.2">
      <c r="B31"/>
      <c r="C31"/>
      <c r="D31"/>
      <c r="E31"/>
      <c r="F31"/>
    </row>
    <row r="37" spans="1:913" s="52" customFormat="1" ht="35.25" customHeight="1" x14ac:dyDescent="0.2">
      <c r="A37" s="63"/>
      <c r="F37" s="54"/>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row>
    <row r="38" spans="1:913" s="52" customFormat="1" ht="35.25" customHeight="1" x14ac:dyDescent="0.2">
      <c r="A38" s="63"/>
      <c r="F38" s="54"/>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sheetData>
  <sheetProtection algorithmName="SHA-512" hashValue="Qaq6iz+gvaJngPf5mJGsJX+sXB3QpSzqF94U51IqS0G6kxdOEqAai9d1J9+87ZkgSCPHZYd+UVUP0CLbS+OfCg==" saltValue="FhaRjpVHOPtBfdcZLii8vw=="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42"/>
  <dimension ref="A1:AIC41"/>
  <sheetViews>
    <sheetView topLeftCell="A4" zoomScale="90" zoomScaleNormal="90" workbookViewId="0">
      <selection activeCell="H17" sqref="H17"/>
    </sheetView>
  </sheetViews>
  <sheetFormatPr baseColWidth="10" defaultColWidth="11.5" defaultRowHeight="15" x14ac:dyDescent="0.2"/>
  <cols>
    <col min="1" max="1" width="71.5" bestFit="1" customWidth="1"/>
    <col min="2" max="2" width="24.6640625" style="52" customWidth="1"/>
    <col min="3" max="3" width="24" style="52" customWidth="1"/>
    <col min="4" max="4" width="25.1640625" style="52" customWidth="1"/>
    <col min="5" max="5" width="13.6640625" style="52" customWidth="1"/>
    <col min="6" max="6" width="17" style="54" customWidth="1"/>
    <col min="7" max="7" width="20.6640625" customWidth="1"/>
    <col min="8" max="8" width="19.83203125" customWidth="1"/>
    <col min="9" max="9" width="18.6640625" customWidth="1"/>
  </cols>
  <sheetData>
    <row r="1" spans="1:908" s="66" customFormat="1" ht="48" customHeight="1" x14ac:dyDescent="0.15">
      <c r="A1" s="979" t="str">
        <f>'DATOS GENERALES'!B1</f>
        <v>SOLICITUD DE SUBVENCIÓN PARA LAS INTERVENCIONES DE INTERCAMBIO DE CONOCIMIENTOS Y ACTIVIDADES DE FORMACIÓN E INFORMACIÓN EN EL MARCO DEL PLAN ESTRATÉGICO DE LA POLITICA AGRARIA COMÚN 2023-2027
(CONVOCATORIA 2026)</v>
      </c>
      <c r="B1" s="979"/>
      <c r="C1" s="979"/>
      <c r="D1" s="979"/>
      <c r="E1" s="979"/>
      <c r="F1" s="979"/>
    </row>
    <row r="2" spans="1:908" s="63" customFormat="1" ht="30" customHeight="1" x14ac:dyDescent="0.15">
      <c r="A2" s="65"/>
      <c r="B2" s="65"/>
      <c r="C2" s="65"/>
      <c r="D2" s="65"/>
      <c r="E2" s="65"/>
      <c r="F2" s="64"/>
    </row>
    <row r="3" spans="1:908" s="62" customFormat="1" ht="21.75" customHeight="1" x14ac:dyDescent="0.2">
      <c r="A3" s="438" t="s">
        <v>376</v>
      </c>
      <c r="B3" s="981">
        <f>'PRESUPUESTO P.II.B-Entidad'!D9</f>
        <v>0</v>
      </c>
      <c r="C3" s="981"/>
      <c r="D3" s="981"/>
      <c r="E3" s="981"/>
      <c r="F3" s="981"/>
    </row>
    <row r="4" spans="1:908" s="57" customFormat="1" ht="21.75" customHeight="1" x14ac:dyDescent="0.15">
      <c r="A4" s="438" t="s">
        <v>711</v>
      </c>
      <c r="B4" s="981">
        <f>'PRESUPUESTO P.II.B-Entidad'!D10</f>
        <v>0</v>
      </c>
      <c r="C4" s="981"/>
      <c r="D4" s="981"/>
      <c r="E4" s="981"/>
      <c r="F4" s="981"/>
    </row>
    <row r="5" spans="1:908" s="57" customFormat="1" ht="21.75" customHeight="1" x14ac:dyDescent="0.2">
      <c r="A5" s="209"/>
      <c r="B5" s="209"/>
      <c r="C5" s="209"/>
      <c r="D5" s="209"/>
      <c r="E5" s="209"/>
      <c r="F5" s="209"/>
    </row>
    <row r="6" spans="1:908" s="62" customFormat="1" ht="36.75" customHeight="1" x14ac:dyDescent="0.2">
      <c r="A6" s="438" t="s">
        <v>402</v>
      </c>
      <c r="B6" s="981">
        <f>'PRESUPUESTO P.II.B-Entidad'!D8</f>
        <v>0</v>
      </c>
      <c r="C6" s="981"/>
      <c r="D6" s="981"/>
      <c r="E6" s="981"/>
      <c r="F6" s="981"/>
    </row>
    <row r="7" spans="1:908" ht="21.75" customHeight="1" x14ac:dyDescent="0.2">
      <c r="A7" s="61"/>
      <c r="B7" s="60"/>
      <c r="C7" s="60"/>
      <c r="D7" s="60"/>
      <c r="E7" s="60"/>
      <c r="F7" s="401"/>
    </row>
    <row r="8" spans="1:908" ht="90" customHeight="1" x14ac:dyDescent="0.2">
      <c r="A8" s="246" t="s">
        <v>393</v>
      </c>
      <c r="B8" s="163" t="s">
        <v>392</v>
      </c>
      <c r="C8" s="164" t="s">
        <v>399</v>
      </c>
      <c r="D8" s="164" t="s">
        <v>390</v>
      </c>
      <c r="E8" s="61"/>
      <c r="F8" s="61"/>
    </row>
    <row r="9" spans="1:908" s="59" customFormat="1" ht="36.75" customHeight="1" x14ac:dyDescent="0.2">
      <c r="A9" s="460" t="s">
        <v>337</v>
      </c>
      <c r="B9" s="461">
        <f>'PRESUPUESTO P.II.B-Entidad'!D19</f>
        <v>0</v>
      </c>
      <c r="C9" s="461">
        <f>'PRESUPUESTO P.II.B-Entidad'!E19</f>
        <v>0</v>
      </c>
      <c r="D9" s="461">
        <f>'PRESUPUESTO P.II.B-Entidad'!F19</f>
        <v>0</v>
      </c>
      <c r="E9" s="61"/>
      <c r="F9" s="61"/>
      <c r="G9"/>
      <c r="H9"/>
      <c r="I9"/>
      <c r="J9"/>
      <c r="K9"/>
      <c r="L9"/>
      <c r="M9"/>
      <c r="N9"/>
      <c r="O9"/>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57"/>
      <c r="BV9" s="57"/>
      <c r="BW9" s="57"/>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57"/>
      <c r="DR9" s="57"/>
      <c r="DS9" s="57"/>
      <c r="DT9" s="57"/>
      <c r="DU9" s="57"/>
      <c r="DV9" s="57"/>
      <c r="DW9" s="57"/>
      <c r="DX9" s="57"/>
      <c r="DY9" s="57"/>
      <c r="DZ9" s="57"/>
      <c r="EA9" s="57"/>
      <c r="EB9" s="57"/>
      <c r="EC9" s="57"/>
      <c r="ED9" s="57"/>
      <c r="EE9" s="57"/>
      <c r="EF9" s="57"/>
      <c r="EG9" s="57"/>
      <c r="EH9" s="57"/>
      <c r="EI9" s="57"/>
      <c r="EJ9" s="57"/>
      <c r="EK9" s="57"/>
      <c r="EL9" s="57"/>
      <c r="EM9" s="57"/>
      <c r="EN9" s="57"/>
      <c r="EO9" s="57"/>
      <c r="EP9" s="57"/>
      <c r="EQ9" s="57"/>
      <c r="ER9" s="57"/>
      <c r="ES9" s="57"/>
      <c r="ET9" s="57"/>
      <c r="EU9" s="57"/>
      <c r="EV9" s="57"/>
      <c r="EW9" s="57"/>
      <c r="EX9" s="57"/>
      <c r="EY9" s="57"/>
      <c r="EZ9" s="57"/>
      <c r="FA9" s="57"/>
      <c r="FB9" s="57"/>
      <c r="FC9" s="57"/>
      <c r="FD9" s="57"/>
      <c r="FE9" s="57"/>
      <c r="FF9" s="57"/>
      <c r="FG9" s="57"/>
      <c r="FH9" s="57"/>
      <c r="FI9" s="57"/>
      <c r="FJ9" s="57"/>
      <c r="FK9" s="57"/>
      <c r="FL9" s="57"/>
      <c r="FM9" s="57"/>
      <c r="FN9" s="57"/>
      <c r="FO9" s="57"/>
      <c r="FP9" s="57"/>
      <c r="FQ9" s="57"/>
      <c r="FR9" s="57"/>
      <c r="FS9" s="57"/>
      <c r="FT9" s="57"/>
      <c r="FU9" s="57"/>
      <c r="FV9" s="57"/>
      <c r="FW9" s="57"/>
      <c r="FX9" s="57"/>
      <c r="FY9" s="57"/>
      <c r="FZ9" s="57"/>
      <c r="GA9" s="57"/>
      <c r="GB9" s="57"/>
      <c r="GC9" s="57"/>
      <c r="GD9" s="57"/>
      <c r="GE9" s="57"/>
      <c r="GF9" s="57"/>
      <c r="GG9" s="57"/>
      <c r="GH9" s="57"/>
      <c r="GI9" s="57"/>
      <c r="GJ9" s="57"/>
      <c r="GK9" s="57"/>
      <c r="GL9" s="57"/>
      <c r="GM9" s="57"/>
      <c r="GN9" s="57"/>
      <c r="GO9" s="57"/>
      <c r="GP9" s="57"/>
      <c r="GQ9" s="57"/>
      <c r="GR9" s="57"/>
      <c r="GS9" s="57"/>
      <c r="GT9" s="57"/>
      <c r="GU9" s="57"/>
      <c r="GV9" s="57"/>
      <c r="GW9" s="57"/>
      <c r="GX9" s="57"/>
      <c r="GY9" s="57"/>
      <c r="GZ9" s="57"/>
      <c r="HA9" s="57"/>
      <c r="HB9" s="57"/>
      <c r="HC9" s="57"/>
      <c r="HD9" s="57"/>
      <c r="HE9" s="57"/>
      <c r="HF9" s="57"/>
      <c r="HG9" s="57"/>
      <c r="HH9" s="57"/>
      <c r="HI9" s="57"/>
      <c r="HJ9" s="57"/>
      <c r="HK9" s="57"/>
      <c r="HL9" s="57"/>
      <c r="HM9" s="57"/>
      <c r="HN9" s="57"/>
      <c r="HO9" s="57"/>
      <c r="HP9" s="57"/>
      <c r="HQ9" s="57"/>
      <c r="HR9" s="57"/>
      <c r="HS9" s="57"/>
      <c r="HT9" s="57"/>
      <c r="HU9" s="57"/>
      <c r="HV9" s="57"/>
      <c r="HW9" s="57"/>
      <c r="HX9" s="57"/>
      <c r="HY9" s="57"/>
      <c r="HZ9" s="57"/>
      <c r="IA9" s="57"/>
      <c r="IB9" s="57"/>
      <c r="IC9" s="57"/>
      <c r="ID9" s="57"/>
      <c r="IE9" s="57"/>
      <c r="IF9" s="57"/>
      <c r="IG9" s="57"/>
      <c r="IH9" s="57"/>
      <c r="II9" s="57"/>
      <c r="IJ9" s="57"/>
      <c r="IK9" s="57"/>
      <c r="IL9" s="57"/>
      <c r="IM9" s="57"/>
      <c r="IN9" s="57"/>
      <c r="IO9" s="57"/>
      <c r="IP9" s="57"/>
      <c r="IQ9" s="57"/>
      <c r="IR9" s="57"/>
      <c r="IS9" s="57"/>
      <c r="IT9" s="57"/>
      <c r="IU9" s="57"/>
      <c r="IV9" s="57"/>
      <c r="IW9" s="57"/>
      <c r="IX9" s="57"/>
      <c r="IY9" s="57"/>
      <c r="IZ9" s="57"/>
      <c r="JA9" s="57"/>
      <c r="JB9" s="57"/>
      <c r="JC9" s="57"/>
      <c r="JD9" s="57"/>
      <c r="JE9" s="57"/>
      <c r="JF9" s="57"/>
      <c r="JG9" s="57"/>
      <c r="JH9" s="57"/>
      <c r="JI9" s="57"/>
      <c r="JJ9" s="57"/>
      <c r="JK9" s="57"/>
      <c r="JL9" s="57"/>
      <c r="JM9" s="57"/>
      <c r="JN9" s="57"/>
      <c r="JO9" s="57"/>
      <c r="JP9" s="57"/>
      <c r="JQ9" s="57"/>
      <c r="JR9" s="57"/>
      <c r="JS9" s="57"/>
      <c r="JT9" s="57"/>
      <c r="JU9" s="57"/>
      <c r="JV9" s="57"/>
      <c r="JW9" s="57"/>
      <c r="JX9" s="57"/>
      <c r="JY9" s="57"/>
      <c r="JZ9" s="57"/>
      <c r="KA9" s="57"/>
      <c r="KB9" s="57"/>
      <c r="KC9" s="57"/>
      <c r="KD9" s="57"/>
      <c r="KE9" s="57"/>
      <c r="KF9" s="57"/>
      <c r="KG9" s="57"/>
      <c r="KH9" s="57"/>
      <c r="KI9" s="57"/>
      <c r="KJ9" s="57"/>
      <c r="KK9" s="57"/>
      <c r="KL9" s="57"/>
      <c r="KM9" s="57"/>
      <c r="KN9" s="57"/>
      <c r="KO9" s="57"/>
      <c r="KP9" s="57"/>
      <c r="KQ9" s="57"/>
      <c r="KR9" s="57"/>
      <c r="KS9" s="57"/>
      <c r="KT9" s="57"/>
      <c r="KU9" s="57"/>
      <c r="KV9" s="57"/>
      <c r="KW9" s="57"/>
      <c r="KX9" s="57"/>
      <c r="KY9" s="57"/>
      <c r="KZ9" s="57"/>
      <c r="LA9" s="57"/>
      <c r="LB9" s="57"/>
      <c r="LC9" s="57"/>
      <c r="LD9" s="57"/>
      <c r="LE9" s="57"/>
      <c r="LF9" s="57"/>
      <c r="LG9" s="57"/>
      <c r="LH9" s="57"/>
      <c r="LI9" s="57"/>
      <c r="LJ9" s="57"/>
      <c r="LK9" s="57"/>
      <c r="LL9" s="57"/>
      <c r="LM9" s="57"/>
      <c r="LN9" s="57"/>
      <c r="LO9" s="57"/>
      <c r="LP9" s="57"/>
      <c r="LQ9" s="57"/>
      <c r="LR9" s="57"/>
      <c r="LS9" s="57"/>
      <c r="LT9" s="57"/>
      <c r="LU9" s="57"/>
      <c r="LV9" s="57"/>
      <c r="LW9" s="57"/>
      <c r="LX9" s="57"/>
      <c r="LY9" s="57"/>
      <c r="LZ9" s="57"/>
      <c r="MA9" s="57"/>
      <c r="MB9" s="57"/>
      <c r="MC9" s="57"/>
      <c r="MD9" s="57"/>
      <c r="ME9" s="57"/>
      <c r="MF9" s="57"/>
      <c r="MG9" s="57"/>
      <c r="MH9" s="57"/>
      <c r="MI9" s="57"/>
      <c r="MJ9" s="57"/>
      <c r="MK9" s="57"/>
      <c r="ML9" s="57"/>
      <c r="MM9" s="57"/>
      <c r="MN9" s="57"/>
      <c r="MO9" s="57"/>
      <c r="MP9" s="57"/>
      <c r="MQ9" s="57"/>
      <c r="MR9" s="57"/>
      <c r="MS9" s="57"/>
      <c r="MT9" s="57"/>
      <c r="MU9" s="57"/>
      <c r="MV9" s="57"/>
      <c r="MW9" s="57"/>
      <c r="MX9" s="57"/>
      <c r="MY9" s="57"/>
      <c r="MZ9" s="57"/>
      <c r="NA9" s="57"/>
      <c r="NB9" s="57"/>
      <c r="NC9" s="57"/>
      <c r="ND9" s="57"/>
      <c r="NE9" s="57"/>
      <c r="NF9" s="57"/>
      <c r="NG9" s="57"/>
      <c r="NH9" s="57"/>
      <c r="NI9" s="57"/>
      <c r="NJ9" s="57"/>
      <c r="NK9" s="57"/>
      <c r="NL9" s="57"/>
      <c r="NM9" s="57"/>
      <c r="NN9" s="57"/>
      <c r="NO9" s="57"/>
      <c r="NP9" s="57"/>
      <c r="NQ9" s="57"/>
      <c r="NR9" s="57"/>
      <c r="NS9" s="57"/>
      <c r="NT9" s="57"/>
      <c r="NU9" s="57"/>
      <c r="NV9" s="57"/>
      <c r="NW9" s="57"/>
      <c r="NX9" s="57"/>
      <c r="NY9" s="57"/>
      <c r="NZ9" s="57"/>
      <c r="OA9" s="57"/>
      <c r="OB9" s="57"/>
      <c r="OC9" s="57"/>
      <c r="OD9" s="57"/>
      <c r="OE9" s="57"/>
      <c r="OF9" s="57"/>
      <c r="OG9" s="57"/>
      <c r="OH9" s="57"/>
      <c r="OI9" s="57"/>
      <c r="OJ9" s="57"/>
      <c r="OK9" s="57"/>
      <c r="OL9" s="57"/>
      <c r="OM9" s="57"/>
      <c r="ON9" s="57"/>
      <c r="OO9" s="57"/>
      <c r="OP9" s="57"/>
      <c r="OQ9" s="57"/>
      <c r="OR9" s="57"/>
      <c r="OS9" s="57"/>
      <c r="OT9" s="57"/>
      <c r="OU9" s="57"/>
      <c r="OV9" s="57"/>
      <c r="OW9" s="57"/>
      <c r="OX9" s="57"/>
      <c r="OY9" s="57"/>
      <c r="OZ9" s="57"/>
      <c r="PA9" s="57"/>
      <c r="PB9" s="57"/>
      <c r="PC9" s="57"/>
      <c r="PD9" s="57"/>
      <c r="PE9" s="57"/>
      <c r="PF9" s="57"/>
      <c r="PG9" s="57"/>
      <c r="PH9" s="57"/>
      <c r="PI9" s="57"/>
      <c r="PJ9" s="57"/>
      <c r="PK9" s="57"/>
      <c r="PL9" s="57"/>
      <c r="PM9" s="57"/>
      <c r="PN9" s="57"/>
      <c r="PO9" s="57"/>
      <c r="PP9" s="57"/>
      <c r="PQ9" s="57"/>
      <c r="PR9" s="57"/>
      <c r="PS9" s="57"/>
      <c r="PT9" s="57"/>
      <c r="PU9" s="57"/>
      <c r="PV9" s="57"/>
      <c r="PW9" s="57"/>
      <c r="PX9" s="57"/>
      <c r="PY9" s="57"/>
      <c r="PZ9" s="57"/>
      <c r="QA9" s="57"/>
      <c r="QB9" s="57"/>
      <c r="QC9" s="57"/>
      <c r="QD9" s="57"/>
      <c r="QE9" s="57"/>
      <c r="QF9" s="57"/>
      <c r="QG9" s="57"/>
      <c r="QH9" s="57"/>
      <c r="QI9" s="57"/>
      <c r="QJ9" s="57"/>
      <c r="QK9" s="57"/>
      <c r="QL9" s="57"/>
      <c r="QM9" s="57"/>
      <c r="QN9" s="57"/>
      <c r="QO9" s="57"/>
      <c r="QP9" s="57"/>
      <c r="QQ9" s="57"/>
      <c r="QR9" s="57"/>
      <c r="QS9" s="57"/>
      <c r="QT9" s="57"/>
      <c r="QU9" s="57"/>
      <c r="QV9" s="57"/>
      <c r="QW9" s="57"/>
      <c r="QX9" s="57"/>
      <c r="QY9" s="57"/>
      <c r="QZ9" s="57"/>
      <c r="RA9" s="57"/>
      <c r="RB9" s="57"/>
      <c r="RC9" s="57"/>
      <c r="RD9" s="57"/>
      <c r="RE9" s="57"/>
      <c r="RF9" s="57"/>
      <c r="RG9" s="57"/>
      <c r="RH9" s="57"/>
      <c r="RI9" s="57"/>
      <c r="RJ9" s="57"/>
      <c r="RK9" s="57"/>
      <c r="RL9" s="57"/>
      <c r="RM9" s="57"/>
      <c r="RN9" s="57"/>
      <c r="RO9" s="57"/>
      <c r="RP9" s="57"/>
      <c r="RQ9" s="57"/>
      <c r="RR9" s="57"/>
      <c r="RS9" s="57"/>
      <c r="RT9" s="57"/>
      <c r="RU9" s="57"/>
      <c r="RV9" s="57"/>
      <c r="RW9" s="57"/>
      <c r="RX9" s="57"/>
      <c r="RY9" s="57"/>
      <c r="RZ9" s="57"/>
      <c r="SA9" s="57"/>
      <c r="SB9" s="57"/>
      <c r="SC9" s="57"/>
      <c r="SD9" s="57"/>
      <c r="SE9" s="57"/>
      <c r="SF9" s="57"/>
      <c r="SG9" s="57"/>
      <c r="SH9" s="57"/>
      <c r="SI9" s="57"/>
      <c r="SJ9" s="57"/>
      <c r="SK9" s="57"/>
      <c r="SL9" s="57"/>
      <c r="SM9" s="57"/>
      <c r="SN9" s="57"/>
      <c r="SO9" s="57"/>
      <c r="SP9" s="57"/>
      <c r="SQ9" s="57"/>
      <c r="SR9" s="57"/>
      <c r="SS9" s="57"/>
      <c r="ST9" s="57"/>
      <c r="SU9" s="57"/>
      <c r="SV9" s="57"/>
      <c r="SW9" s="57"/>
      <c r="SX9" s="57"/>
      <c r="SY9" s="57"/>
      <c r="SZ9" s="57"/>
      <c r="TA9" s="57"/>
      <c r="TB9" s="57"/>
      <c r="TC9" s="57"/>
      <c r="TD9" s="57"/>
      <c r="TE9" s="57"/>
      <c r="TF9" s="57"/>
      <c r="TG9" s="57"/>
      <c r="TH9" s="57"/>
      <c r="TI9" s="57"/>
      <c r="TJ9" s="57"/>
      <c r="TK9" s="57"/>
      <c r="TL9" s="57"/>
      <c r="TM9" s="57"/>
      <c r="TN9" s="57"/>
      <c r="TO9" s="57"/>
      <c r="TP9" s="57"/>
      <c r="TQ9" s="57"/>
      <c r="TR9" s="57"/>
      <c r="TS9" s="57"/>
      <c r="TT9" s="57"/>
      <c r="TU9" s="57"/>
      <c r="TV9" s="57"/>
      <c r="TW9" s="57"/>
      <c r="TX9" s="57"/>
      <c r="TY9" s="57"/>
      <c r="TZ9" s="57"/>
      <c r="UA9" s="57"/>
      <c r="UB9" s="57"/>
      <c r="UC9" s="57"/>
      <c r="UD9" s="57"/>
      <c r="UE9" s="57"/>
      <c r="UF9" s="57"/>
      <c r="UG9" s="57"/>
      <c r="UH9" s="57"/>
      <c r="UI9" s="57"/>
      <c r="UJ9" s="57"/>
      <c r="UK9" s="57"/>
      <c r="UL9" s="57"/>
      <c r="UM9" s="57"/>
      <c r="UN9" s="57"/>
      <c r="UO9" s="57"/>
      <c r="UP9" s="57"/>
      <c r="UQ9" s="57"/>
      <c r="UR9" s="57"/>
      <c r="US9" s="57"/>
      <c r="UT9" s="57"/>
      <c r="UU9" s="57"/>
      <c r="UV9" s="57"/>
      <c r="UW9" s="57"/>
      <c r="UX9" s="57"/>
      <c r="UY9" s="57"/>
      <c r="UZ9" s="57"/>
      <c r="VA9" s="57"/>
      <c r="VB9" s="57"/>
      <c r="VC9" s="57"/>
      <c r="VD9" s="57"/>
      <c r="VE9" s="57"/>
      <c r="VF9" s="57"/>
      <c r="VG9" s="57"/>
      <c r="VH9" s="57"/>
      <c r="VI9" s="57"/>
      <c r="VJ9" s="57"/>
      <c r="VK9" s="57"/>
      <c r="VL9" s="57"/>
      <c r="VM9" s="57"/>
      <c r="VN9" s="57"/>
      <c r="VO9" s="57"/>
      <c r="VP9" s="57"/>
      <c r="VQ9" s="57"/>
      <c r="VR9" s="57"/>
      <c r="VS9" s="57"/>
      <c r="VT9" s="57"/>
      <c r="VU9" s="57"/>
      <c r="VV9" s="57"/>
      <c r="VW9" s="57"/>
      <c r="VX9" s="57"/>
      <c r="VY9" s="57"/>
      <c r="VZ9" s="57"/>
      <c r="WA9" s="57"/>
      <c r="WB9" s="57"/>
      <c r="WC9" s="57"/>
      <c r="WD9" s="57"/>
      <c r="WE9" s="57"/>
      <c r="WF9" s="57"/>
      <c r="WG9" s="57"/>
      <c r="WH9" s="57"/>
      <c r="WI9" s="57"/>
      <c r="WJ9" s="57"/>
      <c r="WK9" s="57"/>
      <c r="WL9" s="57"/>
      <c r="WM9" s="57"/>
      <c r="WN9" s="57"/>
      <c r="WO9" s="57"/>
      <c r="WP9" s="57"/>
      <c r="WQ9" s="57"/>
      <c r="WR9" s="57"/>
      <c r="WS9" s="57"/>
      <c r="WT9" s="57"/>
      <c r="WU9" s="57"/>
      <c r="WV9" s="57"/>
      <c r="WW9" s="57"/>
      <c r="WX9" s="57"/>
      <c r="WY9" s="57"/>
      <c r="WZ9" s="57"/>
      <c r="XA9" s="57"/>
      <c r="XB9" s="57"/>
      <c r="XC9" s="57"/>
      <c r="XD9" s="57"/>
      <c r="XE9" s="57"/>
      <c r="XF9" s="57"/>
      <c r="XG9" s="57"/>
      <c r="XH9" s="57"/>
      <c r="XI9" s="57"/>
      <c r="XJ9" s="57"/>
      <c r="XK9" s="57"/>
      <c r="XL9" s="57"/>
      <c r="XM9" s="57"/>
      <c r="XN9" s="57"/>
      <c r="XO9" s="57"/>
      <c r="XP9" s="57"/>
      <c r="XQ9" s="57"/>
      <c r="XR9" s="57"/>
      <c r="XS9" s="57"/>
      <c r="XT9" s="57"/>
      <c r="XU9" s="57"/>
      <c r="XV9" s="57"/>
      <c r="XW9" s="57"/>
      <c r="XX9" s="57"/>
      <c r="XY9" s="57"/>
      <c r="XZ9" s="57"/>
      <c r="YA9" s="57"/>
      <c r="YB9" s="57"/>
      <c r="YC9" s="57"/>
      <c r="YD9" s="57"/>
      <c r="YE9" s="57"/>
      <c r="YF9" s="57"/>
      <c r="YG9" s="57"/>
      <c r="YH9" s="57"/>
      <c r="YI9" s="57"/>
      <c r="YJ9" s="57"/>
      <c r="YK9" s="57"/>
      <c r="YL9" s="57"/>
      <c r="YM9" s="57"/>
      <c r="YN9" s="57"/>
      <c r="YO9" s="57"/>
      <c r="YP9" s="57"/>
      <c r="YQ9" s="57"/>
      <c r="YR9" s="57"/>
      <c r="YS9" s="57"/>
      <c r="YT9" s="57"/>
      <c r="YU9" s="57"/>
      <c r="YV9" s="57"/>
      <c r="YW9" s="57"/>
      <c r="YX9" s="57"/>
      <c r="YY9" s="57"/>
      <c r="YZ9" s="57"/>
      <c r="ZA9" s="57"/>
      <c r="ZB9" s="57"/>
      <c r="ZC9" s="57"/>
      <c r="ZD9" s="57"/>
      <c r="ZE9" s="57"/>
      <c r="ZF9" s="57"/>
      <c r="ZG9" s="57"/>
      <c r="ZH9" s="57"/>
      <c r="ZI9" s="57"/>
      <c r="ZJ9" s="57"/>
      <c r="ZK9" s="57"/>
      <c r="ZL9" s="57"/>
      <c r="ZM9" s="57"/>
      <c r="ZN9" s="57"/>
      <c r="ZO9" s="57"/>
      <c r="ZP9" s="57"/>
      <c r="ZQ9" s="57"/>
      <c r="ZR9" s="57"/>
      <c r="ZS9" s="57"/>
      <c r="ZT9" s="57"/>
      <c r="ZU9" s="57"/>
      <c r="ZV9" s="57"/>
      <c r="ZW9" s="57"/>
      <c r="ZX9" s="57"/>
      <c r="ZY9" s="57"/>
      <c r="ZZ9" s="57"/>
      <c r="AAA9" s="57"/>
      <c r="AAB9" s="57"/>
      <c r="AAC9" s="57"/>
      <c r="AAD9" s="57"/>
      <c r="AAE9" s="57"/>
      <c r="AAF9" s="57"/>
      <c r="AAG9" s="57"/>
      <c r="AAH9" s="57"/>
      <c r="AAI9" s="57"/>
      <c r="AAJ9" s="57"/>
      <c r="AAK9" s="57"/>
      <c r="AAL9" s="57"/>
      <c r="AAM9" s="57"/>
      <c r="AAN9" s="57"/>
      <c r="AAO9" s="57"/>
      <c r="AAP9" s="57"/>
      <c r="AAQ9" s="57"/>
      <c r="AAR9" s="57"/>
      <c r="AAS9" s="57"/>
      <c r="AAT9" s="57"/>
      <c r="AAU9" s="57"/>
      <c r="AAV9" s="57"/>
      <c r="AAW9" s="57"/>
      <c r="AAX9" s="57"/>
      <c r="AAY9" s="57"/>
      <c r="AAZ9" s="57"/>
      <c r="ABA9" s="57"/>
      <c r="ABB9" s="57"/>
      <c r="ABC9" s="57"/>
      <c r="ABD9" s="57"/>
      <c r="ABE9" s="57"/>
      <c r="ABF9" s="57"/>
      <c r="ABG9" s="57"/>
      <c r="ABH9" s="57"/>
      <c r="ABI9" s="57"/>
      <c r="ABJ9" s="57"/>
      <c r="ABK9" s="57"/>
      <c r="ABL9" s="57"/>
      <c r="ABM9" s="57"/>
      <c r="ABN9" s="57"/>
      <c r="ABO9" s="57"/>
      <c r="ABP9" s="57"/>
      <c r="ABQ9" s="57"/>
      <c r="ABR9" s="57"/>
      <c r="ABS9" s="57"/>
      <c r="ABT9" s="57"/>
      <c r="ABU9" s="57"/>
      <c r="ABV9" s="57"/>
      <c r="ABW9" s="57"/>
      <c r="ABX9" s="57"/>
      <c r="ABY9" s="57"/>
      <c r="ABZ9" s="57"/>
      <c r="ACA9" s="57"/>
      <c r="ACB9" s="57"/>
      <c r="ACC9" s="57"/>
      <c r="ACD9" s="57"/>
      <c r="ACE9" s="57"/>
      <c r="ACF9" s="57"/>
      <c r="ACG9" s="57"/>
      <c r="ACH9" s="57"/>
      <c r="ACI9" s="57"/>
      <c r="ACJ9" s="57"/>
      <c r="ACK9" s="57"/>
      <c r="ACL9" s="57"/>
      <c r="ACM9" s="57"/>
      <c r="ACN9" s="57"/>
      <c r="ACO9" s="57"/>
      <c r="ACP9" s="57"/>
      <c r="ACQ9" s="57"/>
      <c r="ACR9" s="57"/>
      <c r="ACS9" s="57"/>
      <c r="ACT9" s="57"/>
      <c r="ACU9" s="57"/>
      <c r="ACV9" s="57"/>
      <c r="ACW9" s="57"/>
      <c r="ACX9" s="57"/>
      <c r="ACY9" s="57"/>
      <c r="ACZ9" s="57"/>
      <c r="ADA9" s="57"/>
      <c r="ADB9" s="57"/>
      <c r="ADC9" s="57"/>
      <c r="ADD9" s="57"/>
      <c r="ADE9" s="57"/>
      <c r="ADF9" s="57"/>
      <c r="ADG9" s="57"/>
      <c r="ADH9" s="57"/>
      <c r="ADI9" s="57"/>
      <c r="ADJ9" s="57"/>
      <c r="ADK9" s="57"/>
      <c r="ADL9" s="57"/>
      <c r="ADM9" s="57"/>
      <c r="ADN9" s="57"/>
      <c r="ADO9" s="57"/>
      <c r="ADP9" s="57"/>
      <c r="ADQ9" s="57"/>
      <c r="ADR9" s="57"/>
      <c r="ADS9" s="57"/>
      <c r="ADT9" s="57"/>
      <c r="ADU9" s="57"/>
      <c r="ADV9" s="57"/>
      <c r="ADW9" s="57"/>
      <c r="ADX9" s="57"/>
      <c r="ADY9" s="57"/>
      <c r="ADZ9" s="57"/>
      <c r="AEA9" s="57"/>
      <c r="AEB9" s="57"/>
      <c r="AEC9" s="57"/>
      <c r="AED9" s="57"/>
      <c r="AEE9" s="57"/>
      <c r="AEF9" s="57"/>
      <c r="AEG9" s="57"/>
      <c r="AEH9" s="57"/>
      <c r="AEI9" s="57"/>
      <c r="AEJ9" s="57"/>
      <c r="AEK9" s="57"/>
      <c r="AEL9" s="57"/>
      <c r="AEM9" s="57"/>
      <c r="AEN9" s="57"/>
      <c r="AEO9" s="57"/>
      <c r="AEP9" s="57"/>
      <c r="AEQ9" s="57"/>
      <c r="AER9" s="57"/>
      <c r="AES9" s="57"/>
      <c r="AET9" s="57"/>
      <c r="AEU9" s="57"/>
      <c r="AEV9" s="57"/>
      <c r="AEW9" s="57"/>
      <c r="AEX9" s="57"/>
      <c r="AEY9" s="57"/>
      <c r="AEZ9" s="57"/>
      <c r="AFA9" s="57"/>
      <c r="AFB9" s="57"/>
      <c r="AFC9" s="57"/>
      <c r="AFD9" s="57"/>
      <c r="AFE9" s="57"/>
      <c r="AFF9" s="57"/>
      <c r="AFG9" s="57"/>
      <c r="AFH9" s="57"/>
      <c r="AFI9" s="57"/>
      <c r="AFJ9" s="57"/>
      <c r="AFK9" s="57"/>
      <c r="AFL9" s="57"/>
      <c r="AFM9" s="57"/>
      <c r="AFN9" s="57"/>
      <c r="AFO9" s="57"/>
      <c r="AFP9" s="57"/>
      <c r="AFQ9" s="57"/>
      <c r="AFR9" s="57"/>
      <c r="AFS9" s="57"/>
      <c r="AFT9" s="57"/>
      <c r="AFU9" s="57"/>
      <c r="AFV9" s="57"/>
      <c r="AFW9" s="57"/>
      <c r="AFX9" s="57"/>
      <c r="AFY9" s="57"/>
      <c r="AFZ9" s="57"/>
      <c r="AGA9" s="57"/>
      <c r="AGB9" s="57"/>
      <c r="AGC9" s="57"/>
      <c r="AGD9" s="57"/>
      <c r="AGE9" s="57"/>
      <c r="AGF9" s="57"/>
      <c r="AGG9" s="57"/>
      <c r="AGH9" s="57"/>
      <c r="AGI9" s="57"/>
      <c r="AGJ9" s="57"/>
      <c r="AGK9" s="57"/>
      <c r="AGL9" s="57"/>
      <c r="AGM9" s="57"/>
      <c r="AGN9" s="57"/>
      <c r="AGO9" s="57"/>
      <c r="AGP9" s="57"/>
      <c r="AGQ9" s="57"/>
      <c r="AGR9" s="57"/>
      <c r="AGS9" s="57"/>
      <c r="AGT9" s="57"/>
      <c r="AGU9" s="57"/>
      <c r="AGV9" s="57"/>
      <c r="AGW9" s="57"/>
      <c r="AGX9" s="57"/>
      <c r="AGY9" s="57"/>
      <c r="AGZ9" s="57"/>
      <c r="AHA9" s="57"/>
      <c r="AHB9" s="57"/>
      <c r="AHC9" s="57"/>
      <c r="AHD9" s="57"/>
      <c r="AHE9" s="57"/>
      <c r="AHF9" s="57"/>
      <c r="AHG9" s="57"/>
      <c r="AHH9" s="57"/>
      <c r="AHI9" s="57"/>
      <c r="AHJ9" s="57"/>
      <c r="AHK9" s="57"/>
      <c r="AHL9" s="57"/>
      <c r="AHM9" s="57"/>
      <c r="AHN9" s="57"/>
      <c r="AHO9" s="57"/>
      <c r="AHP9" s="57"/>
      <c r="AHQ9" s="57"/>
      <c r="AHR9" s="57"/>
      <c r="AHS9" s="57"/>
      <c r="AHT9" s="57"/>
      <c r="AHU9" s="57"/>
      <c r="AHV9" s="57"/>
      <c r="AHW9" s="57"/>
      <c r="AHX9" s="57"/>
    </row>
    <row r="10" spans="1:908" s="58" customFormat="1" ht="36.75" customHeight="1" x14ac:dyDescent="0.2">
      <c r="A10" s="460" t="s">
        <v>336</v>
      </c>
      <c r="B10" s="461">
        <f>'PRESUPUESTO P.II.B-Entidad'!D27</f>
        <v>0</v>
      </c>
      <c r="C10" s="461">
        <f>'PRESUPUESTO P.II.B-Entidad'!E27</f>
        <v>0</v>
      </c>
      <c r="D10" s="461">
        <f>'PRESUPUESTO P.II.B-Entidad'!F27</f>
        <v>0</v>
      </c>
      <c r="E10" s="61"/>
      <c r="F10" s="61"/>
      <c r="G10"/>
      <c r="H10"/>
      <c r="I10"/>
      <c r="J10"/>
      <c r="K10"/>
      <c r="L10"/>
      <c r="M10"/>
      <c r="N10"/>
      <c r="O10"/>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57"/>
      <c r="BV10" s="57"/>
      <c r="BW10" s="57"/>
      <c r="BX10" s="57"/>
      <c r="BY10" s="57"/>
      <c r="BZ10" s="57"/>
      <c r="CA10" s="57"/>
      <c r="CB10" s="57"/>
      <c r="CC10" s="57"/>
      <c r="CD10" s="57"/>
      <c r="CE10" s="57"/>
      <c r="CF10" s="57"/>
      <c r="CG10" s="57"/>
      <c r="CH10" s="57"/>
      <c r="CI10" s="57"/>
      <c r="CJ10" s="57"/>
      <c r="CK10" s="57"/>
      <c r="CL10" s="57"/>
      <c r="CM10" s="57"/>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7"/>
      <c r="ED10" s="57"/>
      <c r="EE10" s="57"/>
      <c r="EF10" s="57"/>
      <c r="EG10" s="57"/>
      <c r="EH10" s="57"/>
      <c r="EI10" s="57"/>
      <c r="EJ10" s="57"/>
      <c r="EK10" s="57"/>
      <c r="EL10" s="57"/>
      <c r="EM10" s="57"/>
      <c r="EN10" s="57"/>
      <c r="EO10" s="57"/>
      <c r="EP10" s="57"/>
      <c r="EQ10" s="57"/>
      <c r="ER10" s="57"/>
      <c r="ES10" s="57"/>
      <c r="ET10" s="57"/>
      <c r="EU10" s="57"/>
      <c r="EV10" s="57"/>
      <c r="EW10" s="57"/>
      <c r="EX10" s="57"/>
      <c r="EY10" s="57"/>
      <c r="EZ10" s="57"/>
      <c r="FA10" s="57"/>
      <c r="FB10" s="57"/>
      <c r="FC10" s="57"/>
      <c r="FD10" s="57"/>
      <c r="FE10" s="57"/>
      <c r="FF10" s="57"/>
      <c r="FG10" s="57"/>
      <c r="FH10" s="57"/>
      <c r="FI10" s="57"/>
      <c r="FJ10" s="57"/>
      <c r="FK10" s="57"/>
      <c r="FL10" s="57"/>
      <c r="FM10" s="57"/>
      <c r="FN10" s="57"/>
      <c r="FO10" s="57"/>
      <c r="FP10" s="57"/>
      <c r="FQ10" s="57"/>
      <c r="FR10" s="57"/>
      <c r="FS10" s="57"/>
      <c r="FT10" s="57"/>
      <c r="FU10" s="57"/>
      <c r="FV10" s="57"/>
      <c r="FW10" s="57"/>
      <c r="FX10" s="57"/>
      <c r="FY10" s="57"/>
      <c r="FZ10" s="57"/>
      <c r="GA10" s="57"/>
      <c r="GB10" s="57"/>
      <c r="GC10" s="57"/>
      <c r="GD10" s="57"/>
      <c r="GE10" s="57"/>
      <c r="GF10" s="57"/>
      <c r="GG10" s="57"/>
      <c r="GH10" s="57"/>
      <c r="GI10" s="57"/>
      <c r="GJ10" s="57"/>
      <c r="GK10" s="57"/>
      <c r="GL10" s="57"/>
      <c r="GM10" s="57"/>
      <c r="GN10" s="57"/>
      <c r="GO10" s="57"/>
      <c r="GP10" s="57"/>
      <c r="GQ10" s="57"/>
      <c r="GR10" s="57"/>
      <c r="GS10" s="57"/>
      <c r="GT10" s="57"/>
      <c r="GU10" s="57"/>
      <c r="GV10" s="57"/>
      <c r="GW10" s="57"/>
      <c r="GX10" s="57"/>
      <c r="GY10" s="57"/>
      <c r="GZ10" s="57"/>
      <c r="HA10" s="57"/>
      <c r="HB10" s="57"/>
      <c r="HC10" s="57"/>
      <c r="HD10" s="57"/>
      <c r="HE10" s="57"/>
      <c r="HF10" s="57"/>
      <c r="HG10" s="57"/>
      <c r="HH10" s="57"/>
      <c r="HI10" s="57"/>
      <c r="HJ10" s="57"/>
      <c r="HK10" s="57"/>
      <c r="HL10" s="57"/>
      <c r="HM10" s="57"/>
      <c r="HN10" s="57"/>
      <c r="HO10" s="57"/>
      <c r="HP10" s="57"/>
      <c r="HQ10" s="57"/>
      <c r="HR10" s="57"/>
      <c r="HS10" s="57"/>
      <c r="HT10" s="57"/>
      <c r="HU10" s="57"/>
      <c r="HV10" s="57"/>
      <c r="HW10" s="57"/>
      <c r="HX10" s="57"/>
      <c r="HY10" s="57"/>
      <c r="HZ10" s="57"/>
      <c r="IA10" s="57"/>
      <c r="IB10" s="57"/>
      <c r="IC10" s="57"/>
      <c r="ID10" s="57"/>
      <c r="IE10" s="57"/>
      <c r="IF10" s="57"/>
      <c r="IG10" s="57"/>
      <c r="IH10" s="57"/>
      <c r="II10" s="57"/>
      <c r="IJ10" s="57"/>
      <c r="IK10" s="57"/>
      <c r="IL10" s="57"/>
      <c r="IM10" s="57"/>
      <c r="IN10" s="57"/>
      <c r="IO10" s="57"/>
      <c r="IP10" s="57"/>
      <c r="IQ10" s="57"/>
      <c r="IR10" s="57"/>
      <c r="IS10" s="57"/>
      <c r="IT10" s="57"/>
      <c r="IU10" s="57"/>
      <c r="IV10" s="57"/>
      <c r="IW10" s="57"/>
      <c r="IX10" s="57"/>
      <c r="IY10" s="57"/>
      <c r="IZ10" s="57"/>
      <c r="JA10" s="57"/>
      <c r="JB10" s="57"/>
      <c r="JC10" s="57"/>
      <c r="JD10" s="57"/>
      <c r="JE10" s="57"/>
      <c r="JF10" s="57"/>
      <c r="JG10" s="57"/>
      <c r="JH10" s="57"/>
      <c r="JI10" s="57"/>
      <c r="JJ10" s="57"/>
      <c r="JK10" s="57"/>
      <c r="JL10" s="57"/>
      <c r="JM10" s="57"/>
      <c r="JN10" s="57"/>
      <c r="JO10" s="57"/>
      <c r="JP10" s="57"/>
      <c r="JQ10" s="57"/>
      <c r="JR10" s="57"/>
      <c r="JS10" s="57"/>
      <c r="JT10" s="57"/>
      <c r="JU10" s="57"/>
      <c r="JV10" s="57"/>
      <c r="JW10" s="57"/>
      <c r="JX10" s="57"/>
      <c r="JY10" s="57"/>
      <c r="JZ10" s="57"/>
      <c r="KA10" s="57"/>
      <c r="KB10" s="57"/>
      <c r="KC10" s="57"/>
      <c r="KD10" s="57"/>
      <c r="KE10" s="57"/>
      <c r="KF10" s="57"/>
      <c r="KG10" s="57"/>
      <c r="KH10" s="57"/>
      <c r="KI10" s="57"/>
      <c r="KJ10" s="57"/>
      <c r="KK10" s="57"/>
      <c r="KL10" s="57"/>
      <c r="KM10" s="57"/>
      <c r="KN10" s="57"/>
      <c r="KO10" s="57"/>
      <c r="KP10" s="57"/>
      <c r="KQ10" s="57"/>
      <c r="KR10" s="57"/>
      <c r="KS10" s="57"/>
      <c r="KT10" s="57"/>
      <c r="KU10" s="57"/>
      <c r="KV10" s="57"/>
      <c r="KW10" s="57"/>
      <c r="KX10" s="57"/>
      <c r="KY10" s="57"/>
      <c r="KZ10" s="57"/>
      <c r="LA10" s="57"/>
      <c r="LB10" s="57"/>
      <c r="LC10" s="57"/>
      <c r="LD10" s="57"/>
      <c r="LE10" s="57"/>
      <c r="LF10" s="57"/>
      <c r="LG10" s="57"/>
      <c r="LH10" s="57"/>
      <c r="LI10" s="57"/>
      <c r="LJ10" s="57"/>
      <c r="LK10" s="57"/>
      <c r="LL10" s="57"/>
      <c r="LM10" s="57"/>
      <c r="LN10" s="57"/>
      <c r="LO10" s="57"/>
      <c r="LP10" s="57"/>
      <c r="LQ10" s="57"/>
      <c r="LR10" s="57"/>
      <c r="LS10" s="57"/>
      <c r="LT10" s="57"/>
      <c r="LU10" s="57"/>
      <c r="LV10" s="57"/>
      <c r="LW10" s="57"/>
      <c r="LX10" s="57"/>
      <c r="LY10" s="57"/>
      <c r="LZ10" s="57"/>
      <c r="MA10" s="57"/>
      <c r="MB10" s="57"/>
      <c r="MC10" s="57"/>
      <c r="MD10" s="57"/>
      <c r="ME10" s="57"/>
      <c r="MF10" s="57"/>
      <c r="MG10" s="57"/>
      <c r="MH10" s="57"/>
      <c r="MI10" s="57"/>
      <c r="MJ10" s="57"/>
      <c r="MK10" s="57"/>
      <c r="ML10" s="57"/>
      <c r="MM10" s="57"/>
      <c r="MN10" s="57"/>
      <c r="MO10" s="57"/>
      <c r="MP10" s="57"/>
      <c r="MQ10" s="57"/>
      <c r="MR10" s="57"/>
      <c r="MS10" s="57"/>
      <c r="MT10" s="57"/>
      <c r="MU10" s="57"/>
      <c r="MV10" s="57"/>
      <c r="MW10" s="57"/>
      <c r="MX10" s="57"/>
      <c r="MY10" s="57"/>
      <c r="MZ10" s="57"/>
      <c r="NA10" s="57"/>
      <c r="NB10" s="57"/>
      <c r="NC10" s="57"/>
      <c r="ND10" s="57"/>
      <c r="NE10" s="57"/>
      <c r="NF10" s="57"/>
      <c r="NG10" s="57"/>
      <c r="NH10" s="57"/>
      <c r="NI10" s="57"/>
      <c r="NJ10" s="57"/>
      <c r="NK10" s="57"/>
      <c r="NL10" s="57"/>
      <c r="NM10" s="57"/>
      <c r="NN10" s="57"/>
      <c r="NO10" s="57"/>
      <c r="NP10" s="57"/>
      <c r="NQ10" s="57"/>
      <c r="NR10" s="57"/>
      <c r="NS10" s="57"/>
      <c r="NT10" s="57"/>
      <c r="NU10" s="57"/>
      <c r="NV10" s="57"/>
      <c r="NW10" s="57"/>
      <c r="NX10" s="57"/>
      <c r="NY10" s="57"/>
      <c r="NZ10" s="57"/>
      <c r="OA10" s="57"/>
      <c r="OB10" s="57"/>
      <c r="OC10" s="57"/>
      <c r="OD10" s="57"/>
      <c r="OE10" s="57"/>
      <c r="OF10" s="57"/>
      <c r="OG10" s="57"/>
      <c r="OH10" s="57"/>
      <c r="OI10" s="57"/>
      <c r="OJ10" s="57"/>
      <c r="OK10" s="57"/>
      <c r="OL10" s="57"/>
      <c r="OM10" s="57"/>
      <c r="ON10" s="57"/>
      <c r="OO10" s="57"/>
      <c r="OP10" s="57"/>
      <c r="OQ10" s="57"/>
      <c r="OR10" s="57"/>
      <c r="OS10" s="57"/>
      <c r="OT10" s="57"/>
      <c r="OU10" s="57"/>
      <c r="OV10" s="57"/>
      <c r="OW10" s="57"/>
      <c r="OX10" s="57"/>
      <c r="OY10" s="57"/>
      <c r="OZ10" s="57"/>
      <c r="PA10" s="57"/>
      <c r="PB10" s="57"/>
      <c r="PC10" s="57"/>
      <c r="PD10" s="57"/>
      <c r="PE10" s="57"/>
      <c r="PF10" s="57"/>
      <c r="PG10" s="57"/>
      <c r="PH10" s="57"/>
      <c r="PI10" s="57"/>
      <c r="PJ10" s="57"/>
      <c r="PK10" s="57"/>
      <c r="PL10" s="57"/>
      <c r="PM10" s="57"/>
      <c r="PN10" s="57"/>
      <c r="PO10" s="57"/>
      <c r="PP10" s="57"/>
      <c r="PQ10" s="57"/>
      <c r="PR10" s="57"/>
      <c r="PS10" s="57"/>
      <c r="PT10" s="57"/>
      <c r="PU10" s="57"/>
      <c r="PV10" s="57"/>
      <c r="PW10" s="57"/>
      <c r="PX10" s="57"/>
      <c r="PY10" s="57"/>
      <c r="PZ10" s="57"/>
      <c r="QA10" s="57"/>
      <c r="QB10" s="57"/>
      <c r="QC10" s="57"/>
      <c r="QD10" s="57"/>
      <c r="QE10" s="57"/>
      <c r="QF10" s="57"/>
      <c r="QG10" s="57"/>
      <c r="QH10" s="57"/>
      <c r="QI10" s="57"/>
      <c r="QJ10" s="57"/>
      <c r="QK10" s="57"/>
      <c r="QL10" s="57"/>
      <c r="QM10" s="57"/>
      <c r="QN10" s="57"/>
      <c r="QO10" s="57"/>
      <c r="QP10" s="57"/>
      <c r="QQ10" s="57"/>
      <c r="QR10" s="57"/>
      <c r="QS10" s="57"/>
      <c r="QT10" s="57"/>
      <c r="QU10" s="57"/>
      <c r="QV10" s="57"/>
      <c r="QW10" s="57"/>
      <c r="QX10" s="57"/>
      <c r="QY10" s="57"/>
      <c r="QZ10" s="57"/>
      <c r="RA10" s="57"/>
      <c r="RB10" s="57"/>
      <c r="RC10" s="57"/>
      <c r="RD10" s="57"/>
      <c r="RE10" s="57"/>
      <c r="RF10" s="57"/>
      <c r="RG10" s="57"/>
      <c r="RH10" s="57"/>
      <c r="RI10" s="57"/>
      <c r="RJ10" s="57"/>
      <c r="RK10" s="57"/>
      <c r="RL10" s="57"/>
      <c r="RM10" s="57"/>
      <c r="RN10" s="57"/>
      <c r="RO10" s="57"/>
      <c r="RP10" s="57"/>
      <c r="RQ10" s="57"/>
      <c r="RR10" s="57"/>
      <c r="RS10" s="57"/>
      <c r="RT10" s="57"/>
      <c r="RU10" s="57"/>
      <c r="RV10" s="57"/>
      <c r="RW10" s="57"/>
      <c r="RX10" s="57"/>
      <c r="RY10" s="57"/>
      <c r="RZ10" s="57"/>
      <c r="SA10" s="57"/>
      <c r="SB10" s="57"/>
      <c r="SC10" s="57"/>
      <c r="SD10" s="57"/>
      <c r="SE10" s="57"/>
      <c r="SF10" s="57"/>
      <c r="SG10" s="57"/>
      <c r="SH10" s="57"/>
      <c r="SI10" s="57"/>
      <c r="SJ10" s="57"/>
      <c r="SK10" s="57"/>
      <c r="SL10" s="57"/>
      <c r="SM10" s="57"/>
      <c r="SN10" s="57"/>
      <c r="SO10" s="57"/>
      <c r="SP10" s="57"/>
      <c r="SQ10" s="57"/>
      <c r="SR10" s="57"/>
      <c r="SS10" s="57"/>
      <c r="ST10" s="57"/>
      <c r="SU10" s="57"/>
      <c r="SV10" s="57"/>
      <c r="SW10" s="57"/>
      <c r="SX10" s="57"/>
      <c r="SY10" s="57"/>
      <c r="SZ10" s="57"/>
      <c r="TA10" s="57"/>
      <c r="TB10" s="57"/>
      <c r="TC10" s="57"/>
      <c r="TD10" s="57"/>
      <c r="TE10" s="57"/>
      <c r="TF10" s="57"/>
      <c r="TG10" s="57"/>
      <c r="TH10" s="57"/>
      <c r="TI10" s="57"/>
      <c r="TJ10" s="57"/>
      <c r="TK10" s="57"/>
      <c r="TL10" s="57"/>
      <c r="TM10" s="57"/>
      <c r="TN10" s="57"/>
      <c r="TO10" s="57"/>
      <c r="TP10" s="57"/>
      <c r="TQ10" s="57"/>
      <c r="TR10" s="57"/>
      <c r="TS10" s="57"/>
      <c r="TT10" s="57"/>
      <c r="TU10" s="57"/>
      <c r="TV10" s="57"/>
      <c r="TW10" s="57"/>
      <c r="TX10" s="57"/>
      <c r="TY10" s="57"/>
      <c r="TZ10" s="57"/>
      <c r="UA10" s="57"/>
      <c r="UB10" s="57"/>
      <c r="UC10" s="57"/>
      <c r="UD10" s="57"/>
      <c r="UE10" s="57"/>
      <c r="UF10" s="57"/>
      <c r="UG10" s="57"/>
      <c r="UH10" s="57"/>
      <c r="UI10" s="57"/>
      <c r="UJ10" s="57"/>
      <c r="UK10" s="57"/>
      <c r="UL10" s="57"/>
      <c r="UM10" s="57"/>
      <c r="UN10" s="57"/>
      <c r="UO10" s="57"/>
      <c r="UP10" s="57"/>
      <c r="UQ10" s="57"/>
      <c r="UR10" s="57"/>
      <c r="US10" s="57"/>
      <c r="UT10" s="57"/>
      <c r="UU10" s="57"/>
      <c r="UV10" s="57"/>
      <c r="UW10" s="57"/>
      <c r="UX10" s="57"/>
      <c r="UY10" s="57"/>
      <c r="UZ10" s="57"/>
      <c r="VA10" s="57"/>
      <c r="VB10" s="57"/>
      <c r="VC10" s="57"/>
      <c r="VD10" s="57"/>
      <c r="VE10" s="57"/>
      <c r="VF10" s="57"/>
      <c r="VG10" s="57"/>
      <c r="VH10" s="57"/>
      <c r="VI10" s="57"/>
      <c r="VJ10" s="57"/>
      <c r="VK10" s="57"/>
      <c r="VL10" s="57"/>
      <c r="VM10" s="57"/>
      <c r="VN10" s="57"/>
      <c r="VO10" s="57"/>
      <c r="VP10" s="57"/>
      <c r="VQ10" s="57"/>
      <c r="VR10" s="57"/>
      <c r="VS10" s="57"/>
      <c r="VT10" s="57"/>
      <c r="VU10" s="57"/>
      <c r="VV10" s="57"/>
      <c r="VW10" s="57"/>
      <c r="VX10" s="57"/>
      <c r="VY10" s="57"/>
      <c r="VZ10" s="57"/>
      <c r="WA10" s="57"/>
      <c r="WB10" s="57"/>
      <c r="WC10" s="57"/>
      <c r="WD10" s="57"/>
      <c r="WE10" s="57"/>
      <c r="WF10" s="57"/>
      <c r="WG10" s="57"/>
      <c r="WH10" s="57"/>
      <c r="WI10" s="57"/>
      <c r="WJ10" s="57"/>
      <c r="WK10" s="57"/>
      <c r="WL10" s="57"/>
      <c r="WM10" s="57"/>
      <c r="WN10" s="57"/>
      <c r="WO10" s="57"/>
      <c r="WP10" s="57"/>
      <c r="WQ10" s="57"/>
      <c r="WR10" s="57"/>
      <c r="WS10" s="57"/>
      <c r="WT10" s="57"/>
      <c r="WU10" s="57"/>
      <c r="WV10" s="57"/>
      <c r="WW10" s="57"/>
      <c r="WX10" s="57"/>
      <c r="WY10" s="57"/>
      <c r="WZ10" s="57"/>
      <c r="XA10" s="57"/>
      <c r="XB10" s="57"/>
      <c r="XC10" s="57"/>
      <c r="XD10" s="57"/>
      <c r="XE10" s="57"/>
      <c r="XF10" s="57"/>
      <c r="XG10" s="57"/>
      <c r="XH10" s="57"/>
      <c r="XI10" s="57"/>
      <c r="XJ10" s="57"/>
      <c r="XK10" s="57"/>
      <c r="XL10" s="57"/>
      <c r="XM10" s="57"/>
      <c r="XN10" s="57"/>
      <c r="XO10" s="57"/>
      <c r="XP10" s="57"/>
      <c r="XQ10" s="57"/>
      <c r="XR10" s="57"/>
      <c r="XS10" s="57"/>
      <c r="XT10" s="57"/>
      <c r="XU10" s="57"/>
      <c r="XV10" s="57"/>
      <c r="XW10" s="57"/>
      <c r="XX10" s="57"/>
      <c r="XY10" s="57"/>
      <c r="XZ10" s="57"/>
      <c r="YA10" s="57"/>
      <c r="YB10" s="57"/>
      <c r="YC10" s="57"/>
      <c r="YD10" s="57"/>
      <c r="YE10" s="57"/>
      <c r="YF10" s="57"/>
      <c r="YG10" s="57"/>
      <c r="YH10" s="57"/>
      <c r="YI10" s="57"/>
      <c r="YJ10" s="57"/>
      <c r="YK10" s="57"/>
      <c r="YL10" s="57"/>
      <c r="YM10" s="57"/>
      <c r="YN10" s="57"/>
      <c r="YO10" s="57"/>
      <c r="YP10" s="57"/>
      <c r="YQ10" s="57"/>
      <c r="YR10" s="57"/>
      <c r="YS10" s="57"/>
      <c r="YT10" s="57"/>
      <c r="YU10" s="57"/>
      <c r="YV10" s="57"/>
      <c r="YW10" s="57"/>
      <c r="YX10" s="57"/>
      <c r="YY10" s="57"/>
      <c r="YZ10" s="57"/>
      <c r="ZA10" s="57"/>
      <c r="ZB10" s="57"/>
      <c r="ZC10" s="57"/>
      <c r="ZD10" s="57"/>
      <c r="ZE10" s="57"/>
      <c r="ZF10" s="57"/>
      <c r="ZG10" s="57"/>
      <c r="ZH10" s="57"/>
      <c r="ZI10" s="57"/>
      <c r="ZJ10" s="57"/>
      <c r="ZK10" s="57"/>
      <c r="ZL10" s="57"/>
      <c r="ZM10" s="57"/>
      <c r="ZN10" s="57"/>
      <c r="ZO10" s="57"/>
      <c r="ZP10" s="57"/>
      <c r="ZQ10" s="57"/>
      <c r="ZR10" s="57"/>
      <c r="ZS10" s="57"/>
      <c r="ZT10" s="57"/>
      <c r="ZU10" s="57"/>
      <c r="ZV10" s="57"/>
      <c r="ZW10" s="57"/>
      <c r="ZX10" s="57"/>
      <c r="ZY10" s="57"/>
      <c r="ZZ10" s="57"/>
      <c r="AAA10" s="57"/>
      <c r="AAB10" s="57"/>
      <c r="AAC10" s="57"/>
      <c r="AAD10" s="57"/>
      <c r="AAE10" s="57"/>
      <c r="AAF10" s="57"/>
      <c r="AAG10" s="57"/>
      <c r="AAH10" s="57"/>
      <c r="AAI10" s="57"/>
      <c r="AAJ10" s="57"/>
      <c r="AAK10" s="57"/>
      <c r="AAL10" s="57"/>
      <c r="AAM10" s="57"/>
      <c r="AAN10" s="57"/>
      <c r="AAO10" s="57"/>
      <c r="AAP10" s="57"/>
      <c r="AAQ10" s="57"/>
      <c r="AAR10" s="57"/>
      <c r="AAS10" s="57"/>
      <c r="AAT10" s="57"/>
      <c r="AAU10" s="57"/>
      <c r="AAV10" s="57"/>
      <c r="AAW10" s="57"/>
      <c r="AAX10" s="57"/>
      <c r="AAY10" s="57"/>
      <c r="AAZ10" s="57"/>
      <c r="ABA10" s="57"/>
      <c r="ABB10" s="57"/>
      <c r="ABC10" s="57"/>
      <c r="ABD10" s="57"/>
      <c r="ABE10" s="57"/>
      <c r="ABF10" s="57"/>
      <c r="ABG10" s="57"/>
      <c r="ABH10" s="57"/>
      <c r="ABI10" s="57"/>
      <c r="ABJ10" s="57"/>
      <c r="ABK10" s="57"/>
      <c r="ABL10" s="57"/>
      <c r="ABM10" s="57"/>
      <c r="ABN10" s="57"/>
      <c r="ABO10" s="57"/>
      <c r="ABP10" s="57"/>
      <c r="ABQ10" s="57"/>
      <c r="ABR10" s="57"/>
      <c r="ABS10" s="57"/>
      <c r="ABT10" s="57"/>
      <c r="ABU10" s="57"/>
      <c r="ABV10" s="57"/>
      <c r="ABW10" s="57"/>
      <c r="ABX10" s="57"/>
      <c r="ABY10" s="57"/>
      <c r="ABZ10" s="57"/>
      <c r="ACA10" s="57"/>
      <c r="ACB10" s="57"/>
      <c r="ACC10" s="57"/>
      <c r="ACD10" s="57"/>
      <c r="ACE10" s="57"/>
      <c r="ACF10" s="57"/>
      <c r="ACG10" s="57"/>
      <c r="ACH10" s="57"/>
      <c r="ACI10" s="57"/>
      <c r="ACJ10" s="57"/>
      <c r="ACK10" s="57"/>
      <c r="ACL10" s="57"/>
      <c r="ACM10" s="57"/>
      <c r="ACN10" s="57"/>
      <c r="ACO10" s="57"/>
      <c r="ACP10" s="57"/>
      <c r="ACQ10" s="57"/>
      <c r="ACR10" s="57"/>
      <c r="ACS10" s="57"/>
      <c r="ACT10" s="57"/>
      <c r="ACU10" s="57"/>
      <c r="ACV10" s="57"/>
      <c r="ACW10" s="57"/>
      <c r="ACX10" s="57"/>
      <c r="ACY10" s="57"/>
      <c r="ACZ10" s="57"/>
      <c r="ADA10" s="57"/>
      <c r="ADB10" s="57"/>
      <c r="ADC10" s="57"/>
      <c r="ADD10" s="57"/>
      <c r="ADE10" s="57"/>
      <c r="ADF10" s="57"/>
      <c r="ADG10" s="57"/>
      <c r="ADH10" s="57"/>
      <c r="ADI10" s="57"/>
      <c r="ADJ10" s="57"/>
      <c r="ADK10" s="57"/>
      <c r="ADL10" s="57"/>
      <c r="ADM10" s="57"/>
      <c r="ADN10" s="57"/>
      <c r="ADO10" s="57"/>
      <c r="ADP10" s="57"/>
      <c r="ADQ10" s="57"/>
      <c r="ADR10" s="57"/>
      <c r="ADS10" s="57"/>
      <c r="ADT10" s="57"/>
      <c r="ADU10" s="57"/>
      <c r="ADV10" s="57"/>
      <c r="ADW10" s="57"/>
      <c r="ADX10" s="57"/>
      <c r="ADY10" s="57"/>
      <c r="ADZ10" s="57"/>
      <c r="AEA10" s="57"/>
      <c r="AEB10" s="57"/>
      <c r="AEC10" s="57"/>
      <c r="AED10" s="57"/>
      <c r="AEE10" s="57"/>
      <c r="AEF10" s="57"/>
      <c r="AEG10" s="57"/>
      <c r="AEH10" s="57"/>
      <c r="AEI10" s="57"/>
      <c r="AEJ10" s="57"/>
      <c r="AEK10" s="57"/>
      <c r="AEL10" s="57"/>
      <c r="AEM10" s="57"/>
      <c r="AEN10" s="57"/>
      <c r="AEO10" s="57"/>
      <c r="AEP10" s="57"/>
      <c r="AEQ10" s="57"/>
      <c r="AER10" s="57"/>
      <c r="AES10" s="57"/>
      <c r="AET10" s="57"/>
      <c r="AEU10" s="57"/>
      <c r="AEV10" s="57"/>
      <c r="AEW10" s="57"/>
      <c r="AEX10" s="57"/>
      <c r="AEY10" s="57"/>
      <c r="AEZ10" s="57"/>
      <c r="AFA10" s="57"/>
      <c r="AFB10" s="57"/>
      <c r="AFC10" s="57"/>
      <c r="AFD10" s="57"/>
      <c r="AFE10" s="57"/>
      <c r="AFF10" s="57"/>
      <c r="AFG10" s="57"/>
      <c r="AFH10" s="57"/>
      <c r="AFI10" s="57"/>
      <c r="AFJ10" s="57"/>
      <c r="AFK10" s="57"/>
      <c r="AFL10" s="57"/>
      <c r="AFM10" s="57"/>
      <c r="AFN10" s="57"/>
      <c r="AFO10" s="57"/>
      <c r="AFP10" s="57"/>
      <c r="AFQ10" s="57"/>
      <c r="AFR10" s="57"/>
      <c r="AFS10" s="57"/>
      <c r="AFT10" s="57"/>
      <c r="AFU10" s="57"/>
      <c r="AFV10" s="57"/>
      <c r="AFW10" s="57"/>
      <c r="AFX10" s="57"/>
      <c r="AFY10" s="57"/>
      <c r="AFZ10" s="57"/>
      <c r="AGA10" s="57"/>
      <c r="AGB10" s="57"/>
      <c r="AGC10" s="57"/>
      <c r="AGD10" s="57"/>
      <c r="AGE10" s="57"/>
      <c r="AGF10" s="57"/>
      <c r="AGG10" s="57"/>
      <c r="AGH10" s="57"/>
      <c r="AGI10" s="57"/>
      <c r="AGJ10" s="57"/>
      <c r="AGK10" s="57"/>
      <c r="AGL10" s="57"/>
      <c r="AGM10" s="57"/>
      <c r="AGN10" s="57"/>
      <c r="AGO10" s="57"/>
      <c r="AGP10" s="57"/>
      <c r="AGQ10" s="57"/>
      <c r="AGR10" s="57"/>
      <c r="AGS10" s="57"/>
      <c r="AGT10" s="57"/>
      <c r="AGU10" s="57"/>
      <c r="AGV10" s="57"/>
      <c r="AGW10" s="57"/>
      <c r="AGX10" s="57"/>
      <c r="AGY10" s="57"/>
      <c r="AGZ10" s="57"/>
      <c r="AHA10" s="57"/>
      <c r="AHB10" s="57"/>
      <c r="AHC10" s="57"/>
      <c r="AHD10" s="57"/>
      <c r="AHE10" s="57"/>
      <c r="AHF10" s="57"/>
      <c r="AHG10" s="57"/>
      <c r="AHH10" s="57"/>
      <c r="AHI10" s="57"/>
      <c r="AHJ10" s="57"/>
      <c r="AHK10" s="57"/>
      <c r="AHL10" s="57"/>
      <c r="AHM10" s="57"/>
      <c r="AHN10" s="57"/>
      <c r="AHO10" s="57"/>
      <c r="AHP10" s="57"/>
      <c r="AHQ10" s="57"/>
      <c r="AHR10" s="57"/>
      <c r="AHS10" s="57"/>
      <c r="AHT10" s="57"/>
      <c r="AHU10" s="57"/>
      <c r="AHV10" s="57"/>
      <c r="AHW10" s="57"/>
      <c r="AHX10" s="57"/>
    </row>
    <row r="11" spans="1:908" s="58" customFormat="1" ht="36.75" customHeight="1" x14ac:dyDescent="0.2">
      <c r="A11" s="460" t="s">
        <v>708</v>
      </c>
      <c r="B11" s="461">
        <f>'PRESUPUESTO P.II.B-Entidad'!D28</f>
        <v>0</v>
      </c>
      <c r="C11" s="461">
        <f>'PRESUPUESTO P.II.B-Entidad'!E28</f>
        <v>0</v>
      </c>
      <c r="D11" s="461">
        <f>'PRESUPUESTO P.II.B-Entidad'!F28</f>
        <v>0</v>
      </c>
      <c r="E11" s="61"/>
      <c r="F11" s="61"/>
      <c r="G11"/>
      <c r="H11"/>
      <c r="I11"/>
      <c r="J11"/>
      <c r="K11"/>
      <c r="L11"/>
      <c r="M11"/>
      <c r="N11"/>
      <c r="O11"/>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57"/>
      <c r="BV11" s="57"/>
      <c r="BW11" s="57"/>
      <c r="BX11" s="57"/>
      <c r="BY11" s="57"/>
      <c r="BZ11" s="57"/>
      <c r="CA11" s="57"/>
      <c r="CB11" s="57"/>
      <c r="CC11" s="57"/>
      <c r="CD11" s="57"/>
      <c r="CE11" s="57"/>
      <c r="CF11" s="57"/>
      <c r="CG11" s="57"/>
      <c r="CH11" s="57"/>
      <c r="CI11" s="57"/>
      <c r="CJ11" s="57"/>
      <c r="CK11" s="57"/>
      <c r="CL11" s="57"/>
      <c r="CM11" s="57"/>
      <c r="CN11" s="57"/>
      <c r="CO11" s="57"/>
      <c r="CP11" s="57"/>
      <c r="CQ11" s="57"/>
      <c r="CR11" s="57"/>
      <c r="CS11" s="57"/>
      <c r="CT11" s="57"/>
      <c r="CU11" s="57"/>
      <c r="CV11" s="57"/>
      <c r="CW11" s="57"/>
      <c r="CX11" s="57"/>
      <c r="CY11" s="57"/>
      <c r="CZ11" s="57"/>
      <c r="DA11" s="57"/>
      <c r="DB11" s="57"/>
      <c r="DC11" s="57"/>
      <c r="DD11" s="57"/>
      <c r="DE11" s="57"/>
      <c r="DF11" s="57"/>
      <c r="DG11" s="57"/>
      <c r="DH11" s="57"/>
      <c r="DI11" s="57"/>
      <c r="DJ11" s="57"/>
      <c r="DK11" s="57"/>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57"/>
      <c r="FY11" s="57"/>
      <c r="FZ11" s="57"/>
      <c r="GA11" s="57"/>
      <c r="GB11" s="57"/>
      <c r="GC11" s="57"/>
      <c r="GD11" s="57"/>
      <c r="GE11" s="57"/>
      <c r="GF11" s="57"/>
      <c r="GG11" s="57"/>
      <c r="GH11" s="57"/>
      <c r="GI11" s="57"/>
      <c r="GJ11" s="57"/>
      <c r="GK11" s="57"/>
      <c r="GL11" s="57"/>
      <c r="GM11" s="57"/>
      <c r="GN11" s="57"/>
      <c r="GO11" s="57"/>
      <c r="GP11" s="57"/>
      <c r="GQ11" s="57"/>
      <c r="GR11" s="57"/>
      <c r="GS11" s="57"/>
      <c r="GT11" s="57"/>
      <c r="GU11" s="57"/>
      <c r="GV11" s="57"/>
      <c r="GW11" s="57"/>
      <c r="GX11" s="57"/>
      <c r="GY11" s="57"/>
      <c r="GZ11" s="57"/>
      <c r="HA11" s="57"/>
      <c r="HB11" s="57"/>
      <c r="HC11" s="57"/>
      <c r="HD11" s="57"/>
      <c r="HE11" s="57"/>
      <c r="HF11" s="57"/>
      <c r="HG11" s="57"/>
      <c r="HH11" s="57"/>
      <c r="HI11" s="57"/>
      <c r="HJ11" s="57"/>
      <c r="HK11" s="57"/>
      <c r="HL11" s="57"/>
      <c r="HM11" s="57"/>
      <c r="HN11" s="57"/>
      <c r="HO11" s="57"/>
      <c r="HP11" s="57"/>
      <c r="HQ11" s="57"/>
      <c r="HR11" s="57"/>
      <c r="HS11" s="57"/>
      <c r="HT11" s="57"/>
      <c r="HU11" s="57"/>
      <c r="HV11" s="57"/>
      <c r="HW11" s="57"/>
      <c r="HX11" s="57"/>
      <c r="HY11" s="57"/>
      <c r="HZ11" s="57"/>
      <c r="IA11" s="57"/>
      <c r="IB11" s="57"/>
      <c r="IC11" s="57"/>
      <c r="ID11" s="57"/>
      <c r="IE11" s="57"/>
      <c r="IF11" s="57"/>
      <c r="IG11" s="57"/>
      <c r="IH11" s="57"/>
      <c r="II11" s="57"/>
      <c r="IJ11" s="57"/>
      <c r="IK11" s="57"/>
      <c r="IL11" s="57"/>
      <c r="IM11" s="57"/>
      <c r="IN11" s="57"/>
      <c r="IO11" s="57"/>
      <c r="IP11" s="57"/>
      <c r="IQ11" s="57"/>
      <c r="IR11" s="57"/>
      <c r="IS11" s="57"/>
      <c r="IT11" s="57"/>
      <c r="IU11" s="57"/>
      <c r="IV11" s="57"/>
      <c r="IW11" s="57"/>
      <c r="IX11" s="57"/>
      <c r="IY11" s="57"/>
      <c r="IZ11" s="57"/>
      <c r="JA11" s="57"/>
      <c r="JB11" s="57"/>
      <c r="JC11" s="57"/>
      <c r="JD11" s="57"/>
      <c r="JE11" s="57"/>
      <c r="JF11" s="57"/>
      <c r="JG11" s="57"/>
      <c r="JH11" s="57"/>
      <c r="JI11" s="57"/>
      <c r="JJ11" s="57"/>
      <c r="JK11" s="57"/>
      <c r="JL11" s="57"/>
      <c r="JM11" s="57"/>
      <c r="JN11" s="57"/>
      <c r="JO11" s="57"/>
      <c r="JP11" s="57"/>
      <c r="JQ11" s="57"/>
      <c r="JR11" s="57"/>
      <c r="JS11" s="57"/>
      <c r="JT11" s="57"/>
      <c r="JU11" s="57"/>
      <c r="JV11" s="57"/>
      <c r="JW11" s="57"/>
      <c r="JX11" s="57"/>
      <c r="JY11" s="57"/>
      <c r="JZ11" s="57"/>
      <c r="KA11" s="57"/>
      <c r="KB11" s="57"/>
      <c r="KC11" s="57"/>
      <c r="KD11" s="57"/>
      <c r="KE11" s="57"/>
      <c r="KF11" s="57"/>
      <c r="KG11" s="57"/>
      <c r="KH11" s="57"/>
      <c r="KI11" s="57"/>
      <c r="KJ11" s="57"/>
      <c r="KK11" s="57"/>
      <c r="KL11" s="57"/>
      <c r="KM11" s="57"/>
      <c r="KN11" s="57"/>
      <c r="KO11" s="57"/>
      <c r="KP11" s="57"/>
      <c r="KQ11" s="57"/>
      <c r="KR11" s="57"/>
      <c r="KS11" s="57"/>
      <c r="KT11" s="57"/>
      <c r="KU11" s="57"/>
      <c r="KV11" s="57"/>
      <c r="KW11" s="57"/>
      <c r="KX11" s="57"/>
      <c r="KY11" s="57"/>
      <c r="KZ11" s="57"/>
      <c r="LA11" s="57"/>
      <c r="LB11" s="57"/>
      <c r="LC11" s="57"/>
      <c r="LD11" s="57"/>
      <c r="LE11" s="57"/>
      <c r="LF11" s="57"/>
      <c r="LG11" s="57"/>
      <c r="LH11" s="57"/>
      <c r="LI11" s="57"/>
      <c r="LJ11" s="57"/>
      <c r="LK11" s="57"/>
      <c r="LL11" s="57"/>
      <c r="LM11" s="57"/>
      <c r="LN11" s="57"/>
      <c r="LO11" s="57"/>
      <c r="LP11" s="57"/>
      <c r="LQ11" s="57"/>
      <c r="LR11" s="57"/>
      <c r="LS11" s="57"/>
      <c r="LT11" s="57"/>
      <c r="LU11" s="57"/>
      <c r="LV11" s="57"/>
      <c r="LW11" s="57"/>
      <c r="LX11" s="57"/>
      <c r="LY11" s="57"/>
      <c r="LZ11" s="57"/>
      <c r="MA11" s="57"/>
      <c r="MB11" s="57"/>
      <c r="MC11" s="57"/>
      <c r="MD11" s="57"/>
      <c r="ME11" s="57"/>
      <c r="MF11" s="57"/>
      <c r="MG11" s="57"/>
      <c r="MH11" s="57"/>
      <c r="MI11" s="57"/>
      <c r="MJ11" s="57"/>
      <c r="MK11" s="57"/>
      <c r="ML11" s="57"/>
      <c r="MM11" s="57"/>
      <c r="MN11" s="57"/>
      <c r="MO11" s="57"/>
      <c r="MP11" s="57"/>
      <c r="MQ11" s="57"/>
      <c r="MR11" s="57"/>
      <c r="MS11" s="57"/>
      <c r="MT11" s="57"/>
      <c r="MU11" s="57"/>
      <c r="MV11" s="57"/>
      <c r="MW11" s="57"/>
      <c r="MX11" s="57"/>
      <c r="MY11" s="57"/>
      <c r="MZ11" s="57"/>
      <c r="NA11" s="57"/>
      <c r="NB11" s="57"/>
      <c r="NC11" s="57"/>
      <c r="ND11" s="57"/>
      <c r="NE11" s="57"/>
      <c r="NF11" s="57"/>
      <c r="NG11" s="57"/>
      <c r="NH11" s="57"/>
      <c r="NI11" s="57"/>
      <c r="NJ11" s="57"/>
      <c r="NK11" s="57"/>
      <c r="NL11" s="57"/>
      <c r="NM11" s="57"/>
      <c r="NN11" s="57"/>
      <c r="NO11" s="57"/>
      <c r="NP11" s="57"/>
      <c r="NQ11" s="57"/>
      <c r="NR11" s="57"/>
      <c r="NS11" s="57"/>
      <c r="NT11" s="57"/>
      <c r="NU11" s="57"/>
      <c r="NV11" s="57"/>
      <c r="NW11" s="57"/>
      <c r="NX11" s="57"/>
      <c r="NY11" s="57"/>
      <c r="NZ11" s="57"/>
      <c r="OA11" s="57"/>
      <c r="OB11" s="57"/>
      <c r="OC11" s="57"/>
      <c r="OD11" s="57"/>
      <c r="OE11" s="57"/>
      <c r="OF11" s="57"/>
      <c r="OG11" s="57"/>
      <c r="OH11" s="57"/>
      <c r="OI11" s="57"/>
      <c r="OJ11" s="57"/>
      <c r="OK11" s="57"/>
      <c r="OL11" s="57"/>
      <c r="OM11" s="57"/>
      <c r="ON11" s="57"/>
      <c r="OO11" s="57"/>
      <c r="OP11" s="57"/>
      <c r="OQ11" s="57"/>
      <c r="OR11" s="57"/>
      <c r="OS11" s="57"/>
      <c r="OT11" s="57"/>
      <c r="OU11" s="57"/>
      <c r="OV11" s="57"/>
      <c r="OW11" s="57"/>
      <c r="OX11" s="57"/>
      <c r="OY11" s="57"/>
      <c r="OZ11" s="57"/>
      <c r="PA11" s="57"/>
      <c r="PB11" s="57"/>
      <c r="PC11" s="57"/>
      <c r="PD11" s="57"/>
      <c r="PE11" s="57"/>
      <c r="PF11" s="57"/>
      <c r="PG11" s="57"/>
      <c r="PH11" s="57"/>
      <c r="PI11" s="57"/>
      <c r="PJ11" s="57"/>
      <c r="PK11" s="57"/>
      <c r="PL11" s="57"/>
      <c r="PM11" s="57"/>
      <c r="PN11" s="57"/>
      <c r="PO11" s="57"/>
      <c r="PP11" s="57"/>
      <c r="PQ11" s="57"/>
      <c r="PR11" s="57"/>
      <c r="PS11" s="57"/>
      <c r="PT11" s="57"/>
      <c r="PU11" s="57"/>
      <c r="PV11" s="57"/>
      <c r="PW11" s="57"/>
      <c r="PX11" s="57"/>
      <c r="PY11" s="57"/>
      <c r="PZ11" s="57"/>
      <c r="QA11" s="57"/>
      <c r="QB11" s="57"/>
      <c r="QC11" s="57"/>
      <c r="QD11" s="57"/>
      <c r="QE11" s="57"/>
      <c r="QF11" s="57"/>
      <c r="QG11" s="57"/>
      <c r="QH11" s="57"/>
      <c r="QI11" s="57"/>
      <c r="QJ11" s="57"/>
      <c r="QK11" s="57"/>
      <c r="QL11" s="57"/>
      <c r="QM11" s="57"/>
      <c r="QN11" s="57"/>
      <c r="QO11" s="57"/>
      <c r="QP11" s="57"/>
      <c r="QQ11" s="57"/>
      <c r="QR11" s="57"/>
      <c r="QS11" s="57"/>
      <c r="QT11" s="57"/>
      <c r="QU11" s="57"/>
      <c r="QV11" s="57"/>
      <c r="QW11" s="57"/>
      <c r="QX11" s="57"/>
      <c r="QY11" s="57"/>
      <c r="QZ11" s="57"/>
      <c r="RA11" s="57"/>
      <c r="RB11" s="57"/>
      <c r="RC11" s="57"/>
      <c r="RD11" s="57"/>
      <c r="RE11" s="57"/>
      <c r="RF11" s="57"/>
      <c r="RG11" s="57"/>
      <c r="RH11" s="57"/>
      <c r="RI11" s="57"/>
      <c r="RJ11" s="57"/>
      <c r="RK11" s="57"/>
      <c r="RL11" s="57"/>
      <c r="RM11" s="57"/>
      <c r="RN11" s="57"/>
      <c r="RO11" s="57"/>
      <c r="RP11" s="57"/>
      <c r="RQ11" s="57"/>
      <c r="RR11" s="57"/>
      <c r="RS11" s="57"/>
      <c r="RT11" s="57"/>
      <c r="RU11" s="57"/>
      <c r="RV11" s="57"/>
      <c r="RW11" s="57"/>
      <c r="RX11" s="57"/>
      <c r="RY11" s="57"/>
      <c r="RZ11" s="57"/>
      <c r="SA11" s="57"/>
      <c r="SB11" s="57"/>
      <c r="SC11" s="57"/>
      <c r="SD11" s="57"/>
      <c r="SE11" s="57"/>
      <c r="SF11" s="57"/>
      <c r="SG11" s="57"/>
      <c r="SH11" s="57"/>
      <c r="SI11" s="57"/>
      <c r="SJ11" s="57"/>
      <c r="SK11" s="57"/>
      <c r="SL11" s="57"/>
      <c r="SM11" s="57"/>
      <c r="SN11" s="57"/>
      <c r="SO11" s="57"/>
      <c r="SP11" s="57"/>
      <c r="SQ11" s="57"/>
      <c r="SR11" s="57"/>
      <c r="SS11" s="57"/>
      <c r="ST11" s="57"/>
      <c r="SU11" s="57"/>
      <c r="SV11" s="57"/>
      <c r="SW11" s="57"/>
      <c r="SX11" s="57"/>
      <c r="SY11" s="57"/>
      <c r="SZ11" s="57"/>
      <c r="TA11" s="57"/>
      <c r="TB11" s="57"/>
      <c r="TC11" s="57"/>
      <c r="TD11" s="57"/>
      <c r="TE11" s="57"/>
      <c r="TF11" s="57"/>
      <c r="TG11" s="57"/>
      <c r="TH11" s="57"/>
      <c r="TI11" s="57"/>
      <c r="TJ11" s="57"/>
      <c r="TK11" s="57"/>
      <c r="TL11" s="57"/>
      <c r="TM11" s="57"/>
      <c r="TN11" s="57"/>
      <c r="TO11" s="57"/>
      <c r="TP11" s="57"/>
      <c r="TQ11" s="57"/>
      <c r="TR11" s="57"/>
      <c r="TS11" s="57"/>
      <c r="TT11" s="57"/>
      <c r="TU11" s="57"/>
      <c r="TV11" s="57"/>
      <c r="TW11" s="57"/>
      <c r="TX11" s="57"/>
      <c r="TY11" s="57"/>
      <c r="TZ11" s="57"/>
      <c r="UA11" s="57"/>
      <c r="UB11" s="57"/>
      <c r="UC11" s="57"/>
      <c r="UD11" s="57"/>
      <c r="UE11" s="57"/>
      <c r="UF11" s="57"/>
      <c r="UG11" s="57"/>
      <c r="UH11" s="57"/>
      <c r="UI11" s="57"/>
      <c r="UJ11" s="57"/>
      <c r="UK11" s="57"/>
      <c r="UL11" s="57"/>
      <c r="UM11" s="57"/>
      <c r="UN11" s="57"/>
      <c r="UO11" s="57"/>
      <c r="UP11" s="57"/>
      <c r="UQ11" s="57"/>
      <c r="UR11" s="57"/>
      <c r="US11" s="57"/>
      <c r="UT11" s="57"/>
      <c r="UU11" s="57"/>
      <c r="UV11" s="57"/>
      <c r="UW11" s="57"/>
      <c r="UX11" s="57"/>
      <c r="UY11" s="57"/>
      <c r="UZ11" s="57"/>
      <c r="VA11" s="57"/>
      <c r="VB11" s="57"/>
      <c r="VC11" s="57"/>
      <c r="VD11" s="57"/>
      <c r="VE11" s="57"/>
      <c r="VF11" s="57"/>
      <c r="VG11" s="57"/>
      <c r="VH11" s="57"/>
      <c r="VI11" s="57"/>
      <c r="VJ11" s="57"/>
      <c r="VK11" s="57"/>
      <c r="VL11" s="57"/>
      <c r="VM11" s="57"/>
      <c r="VN11" s="57"/>
      <c r="VO11" s="57"/>
      <c r="VP11" s="57"/>
      <c r="VQ11" s="57"/>
      <c r="VR11" s="57"/>
      <c r="VS11" s="57"/>
      <c r="VT11" s="57"/>
      <c r="VU11" s="57"/>
      <c r="VV11" s="57"/>
      <c r="VW11" s="57"/>
      <c r="VX11" s="57"/>
      <c r="VY11" s="57"/>
      <c r="VZ11" s="57"/>
      <c r="WA11" s="57"/>
      <c r="WB11" s="57"/>
      <c r="WC11" s="57"/>
      <c r="WD11" s="57"/>
      <c r="WE11" s="57"/>
      <c r="WF11" s="57"/>
      <c r="WG11" s="57"/>
      <c r="WH11" s="57"/>
      <c r="WI11" s="57"/>
      <c r="WJ11" s="57"/>
      <c r="WK11" s="57"/>
      <c r="WL11" s="57"/>
      <c r="WM11" s="57"/>
      <c r="WN11" s="57"/>
      <c r="WO11" s="57"/>
      <c r="WP11" s="57"/>
      <c r="WQ11" s="57"/>
      <c r="WR11" s="57"/>
      <c r="WS11" s="57"/>
      <c r="WT11" s="57"/>
      <c r="WU11" s="57"/>
      <c r="WV11" s="57"/>
      <c r="WW11" s="57"/>
      <c r="WX11" s="57"/>
      <c r="WY11" s="57"/>
      <c r="WZ11" s="57"/>
      <c r="XA11" s="57"/>
      <c r="XB11" s="57"/>
      <c r="XC11" s="57"/>
      <c r="XD11" s="57"/>
      <c r="XE11" s="57"/>
      <c r="XF11" s="57"/>
      <c r="XG11" s="57"/>
      <c r="XH11" s="57"/>
      <c r="XI11" s="57"/>
      <c r="XJ11" s="57"/>
      <c r="XK11" s="57"/>
      <c r="XL11" s="57"/>
      <c r="XM11" s="57"/>
      <c r="XN11" s="57"/>
      <c r="XO11" s="57"/>
      <c r="XP11" s="57"/>
      <c r="XQ11" s="57"/>
      <c r="XR11" s="57"/>
      <c r="XS11" s="57"/>
      <c r="XT11" s="57"/>
      <c r="XU11" s="57"/>
      <c r="XV11" s="57"/>
      <c r="XW11" s="57"/>
      <c r="XX11" s="57"/>
      <c r="XY11" s="57"/>
      <c r="XZ11" s="57"/>
      <c r="YA11" s="57"/>
      <c r="YB11" s="57"/>
      <c r="YC11" s="57"/>
      <c r="YD11" s="57"/>
      <c r="YE11" s="57"/>
      <c r="YF11" s="57"/>
      <c r="YG11" s="57"/>
      <c r="YH11" s="57"/>
      <c r="YI11" s="57"/>
      <c r="YJ11" s="57"/>
      <c r="YK11" s="57"/>
      <c r="YL11" s="57"/>
      <c r="YM11" s="57"/>
      <c r="YN11" s="57"/>
      <c r="YO11" s="57"/>
      <c r="YP11" s="57"/>
      <c r="YQ11" s="57"/>
      <c r="YR11" s="57"/>
      <c r="YS11" s="57"/>
      <c r="YT11" s="57"/>
      <c r="YU11" s="57"/>
      <c r="YV11" s="57"/>
      <c r="YW11" s="57"/>
      <c r="YX11" s="57"/>
      <c r="YY11" s="57"/>
      <c r="YZ11" s="57"/>
      <c r="ZA11" s="57"/>
      <c r="ZB11" s="57"/>
      <c r="ZC11" s="57"/>
      <c r="ZD11" s="57"/>
      <c r="ZE11" s="57"/>
      <c r="ZF11" s="57"/>
      <c r="ZG11" s="57"/>
      <c r="ZH11" s="57"/>
      <c r="ZI11" s="57"/>
      <c r="ZJ11" s="57"/>
      <c r="ZK11" s="57"/>
      <c r="ZL11" s="57"/>
      <c r="ZM11" s="57"/>
      <c r="ZN11" s="57"/>
      <c r="ZO11" s="57"/>
      <c r="ZP11" s="57"/>
      <c r="ZQ11" s="57"/>
      <c r="ZR11" s="57"/>
      <c r="ZS11" s="57"/>
      <c r="ZT11" s="57"/>
      <c r="ZU11" s="57"/>
      <c r="ZV11" s="57"/>
      <c r="ZW11" s="57"/>
      <c r="ZX11" s="57"/>
      <c r="ZY11" s="57"/>
      <c r="ZZ11" s="57"/>
      <c r="AAA11" s="57"/>
      <c r="AAB11" s="57"/>
      <c r="AAC11" s="57"/>
      <c r="AAD11" s="57"/>
      <c r="AAE11" s="57"/>
      <c r="AAF11" s="57"/>
      <c r="AAG11" s="57"/>
      <c r="AAH11" s="57"/>
      <c r="AAI11" s="57"/>
      <c r="AAJ11" s="57"/>
      <c r="AAK11" s="57"/>
      <c r="AAL11" s="57"/>
      <c r="AAM11" s="57"/>
      <c r="AAN11" s="57"/>
      <c r="AAO11" s="57"/>
      <c r="AAP11" s="57"/>
      <c r="AAQ11" s="57"/>
      <c r="AAR11" s="57"/>
      <c r="AAS11" s="57"/>
      <c r="AAT11" s="57"/>
      <c r="AAU11" s="57"/>
      <c r="AAV11" s="57"/>
      <c r="AAW11" s="57"/>
      <c r="AAX11" s="57"/>
      <c r="AAY11" s="57"/>
      <c r="AAZ11" s="57"/>
      <c r="ABA11" s="57"/>
      <c r="ABB11" s="57"/>
      <c r="ABC11" s="57"/>
      <c r="ABD11" s="57"/>
      <c r="ABE11" s="57"/>
      <c r="ABF11" s="57"/>
      <c r="ABG11" s="57"/>
      <c r="ABH11" s="57"/>
      <c r="ABI11" s="57"/>
      <c r="ABJ11" s="57"/>
      <c r="ABK11" s="57"/>
      <c r="ABL11" s="57"/>
      <c r="ABM11" s="57"/>
      <c r="ABN11" s="57"/>
      <c r="ABO11" s="57"/>
      <c r="ABP11" s="57"/>
      <c r="ABQ11" s="57"/>
      <c r="ABR11" s="57"/>
      <c r="ABS11" s="57"/>
      <c r="ABT11" s="57"/>
      <c r="ABU11" s="57"/>
      <c r="ABV11" s="57"/>
      <c r="ABW11" s="57"/>
      <c r="ABX11" s="57"/>
      <c r="ABY11" s="57"/>
      <c r="ABZ11" s="57"/>
      <c r="ACA11" s="57"/>
      <c r="ACB11" s="57"/>
      <c r="ACC11" s="57"/>
      <c r="ACD11" s="57"/>
      <c r="ACE11" s="57"/>
      <c r="ACF11" s="57"/>
      <c r="ACG11" s="57"/>
      <c r="ACH11" s="57"/>
      <c r="ACI11" s="57"/>
      <c r="ACJ11" s="57"/>
      <c r="ACK11" s="57"/>
      <c r="ACL11" s="57"/>
      <c r="ACM11" s="57"/>
      <c r="ACN11" s="57"/>
      <c r="ACO11" s="57"/>
      <c r="ACP11" s="57"/>
      <c r="ACQ11" s="57"/>
      <c r="ACR11" s="57"/>
      <c r="ACS11" s="57"/>
      <c r="ACT11" s="57"/>
      <c r="ACU11" s="57"/>
      <c r="ACV11" s="57"/>
      <c r="ACW11" s="57"/>
      <c r="ACX11" s="57"/>
      <c r="ACY11" s="57"/>
      <c r="ACZ11" s="57"/>
      <c r="ADA11" s="57"/>
      <c r="ADB11" s="57"/>
      <c r="ADC11" s="57"/>
      <c r="ADD11" s="57"/>
      <c r="ADE11" s="57"/>
      <c r="ADF11" s="57"/>
      <c r="ADG11" s="57"/>
      <c r="ADH11" s="57"/>
      <c r="ADI11" s="57"/>
      <c r="ADJ11" s="57"/>
      <c r="ADK11" s="57"/>
      <c r="ADL11" s="57"/>
      <c r="ADM11" s="57"/>
      <c r="ADN11" s="57"/>
      <c r="ADO11" s="57"/>
      <c r="ADP11" s="57"/>
      <c r="ADQ11" s="57"/>
      <c r="ADR11" s="57"/>
      <c r="ADS11" s="57"/>
      <c r="ADT11" s="57"/>
      <c r="ADU11" s="57"/>
      <c r="ADV11" s="57"/>
      <c r="ADW11" s="57"/>
      <c r="ADX11" s="57"/>
      <c r="ADY11" s="57"/>
      <c r="ADZ11" s="57"/>
      <c r="AEA11" s="57"/>
      <c r="AEB11" s="57"/>
      <c r="AEC11" s="57"/>
      <c r="AED11" s="57"/>
      <c r="AEE11" s="57"/>
      <c r="AEF11" s="57"/>
      <c r="AEG11" s="57"/>
      <c r="AEH11" s="57"/>
      <c r="AEI11" s="57"/>
      <c r="AEJ11" s="57"/>
      <c r="AEK11" s="57"/>
      <c r="AEL11" s="57"/>
      <c r="AEM11" s="57"/>
      <c r="AEN11" s="57"/>
      <c r="AEO11" s="57"/>
      <c r="AEP11" s="57"/>
      <c r="AEQ11" s="57"/>
      <c r="AER11" s="57"/>
      <c r="AES11" s="57"/>
      <c r="AET11" s="57"/>
      <c r="AEU11" s="57"/>
      <c r="AEV11" s="57"/>
      <c r="AEW11" s="57"/>
      <c r="AEX11" s="57"/>
      <c r="AEY11" s="57"/>
      <c r="AEZ11" s="57"/>
      <c r="AFA11" s="57"/>
      <c r="AFB11" s="57"/>
      <c r="AFC11" s="57"/>
      <c r="AFD11" s="57"/>
      <c r="AFE11" s="57"/>
      <c r="AFF11" s="57"/>
      <c r="AFG11" s="57"/>
      <c r="AFH11" s="57"/>
      <c r="AFI11" s="57"/>
      <c r="AFJ11" s="57"/>
      <c r="AFK11" s="57"/>
      <c r="AFL11" s="57"/>
      <c r="AFM11" s="57"/>
      <c r="AFN11" s="57"/>
      <c r="AFO11" s="57"/>
      <c r="AFP11" s="57"/>
      <c r="AFQ11" s="57"/>
      <c r="AFR11" s="57"/>
      <c r="AFS11" s="57"/>
      <c r="AFT11" s="57"/>
      <c r="AFU11" s="57"/>
      <c r="AFV11" s="57"/>
      <c r="AFW11" s="57"/>
      <c r="AFX11" s="57"/>
      <c r="AFY11" s="57"/>
      <c r="AFZ11" s="57"/>
      <c r="AGA11" s="57"/>
      <c r="AGB11" s="57"/>
      <c r="AGC11" s="57"/>
      <c r="AGD11" s="57"/>
      <c r="AGE11" s="57"/>
      <c r="AGF11" s="57"/>
      <c r="AGG11" s="57"/>
      <c r="AGH11" s="57"/>
      <c r="AGI11" s="57"/>
      <c r="AGJ11" s="57"/>
      <c r="AGK11" s="57"/>
      <c r="AGL11" s="57"/>
      <c r="AGM11" s="57"/>
      <c r="AGN11" s="57"/>
      <c r="AGO11" s="57"/>
      <c r="AGP11" s="57"/>
      <c r="AGQ11" s="57"/>
      <c r="AGR11" s="57"/>
      <c r="AGS11" s="57"/>
      <c r="AGT11" s="57"/>
      <c r="AGU11" s="57"/>
      <c r="AGV11" s="57"/>
      <c r="AGW11" s="57"/>
      <c r="AGX11" s="57"/>
      <c r="AGY11" s="57"/>
      <c r="AGZ11" s="57"/>
      <c r="AHA11" s="57"/>
      <c r="AHB11" s="57"/>
      <c r="AHC11" s="57"/>
      <c r="AHD11" s="57"/>
      <c r="AHE11" s="57"/>
      <c r="AHF11" s="57"/>
      <c r="AHG11" s="57"/>
      <c r="AHH11" s="57"/>
      <c r="AHI11" s="57"/>
      <c r="AHJ11" s="57"/>
      <c r="AHK11" s="57"/>
      <c r="AHL11" s="57"/>
      <c r="AHM11" s="57"/>
      <c r="AHN11" s="57"/>
      <c r="AHO11" s="57"/>
      <c r="AHP11" s="57"/>
      <c r="AHQ11" s="57"/>
      <c r="AHR11" s="57"/>
      <c r="AHS11" s="57"/>
      <c r="AHT11" s="57"/>
      <c r="AHU11" s="57"/>
      <c r="AHV11" s="57"/>
      <c r="AHW11" s="57"/>
      <c r="AHX11" s="57"/>
    </row>
    <row r="12" spans="1:908" s="58" customFormat="1" ht="36.75" customHeight="1" x14ac:dyDescent="0.2">
      <c r="A12" s="460" t="s">
        <v>709</v>
      </c>
      <c r="B12" s="461">
        <f>'PRESUPUESTO P.II.B-Entidad'!D29</f>
        <v>0</v>
      </c>
      <c r="C12" s="461">
        <f>'PRESUPUESTO P.II.B-Entidad'!E29</f>
        <v>0</v>
      </c>
      <c r="D12" s="461">
        <f>'PRESUPUESTO P.II.B-Entidad'!F29</f>
        <v>0</v>
      </c>
      <c r="E12" s="61"/>
      <c r="F12" s="61"/>
      <c r="G12"/>
      <c r="H12"/>
      <c r="I12"/>
      <c r="J12"/>
      <c r="K12"/>
      <c r="L12"/>
      <c r="M12"/>
      <c r="N12"/>
      <c r="O12"/>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57"/>
      <c r="BV12" s="57"/>
      <c r="BW12" s="57"/>
      <c r="BX12" s="57"/>
      <c r="BY12" s="57"/>
      <c r="BZ12" s="57"/>
      <c r="CA12" s="57"/>
      <c r="CB12" s="57"/>
      <c r="CC12" s="57"/>
      <c r="CD12" s="57"/>
      <c r="CE12" s="57"/>
      <c r="CF12" s="57"/>
      <c r="CG12" s="57"/>
      <c r="CH12" s="57"/>
      <c r="CI12" s="57"/>
      <c r="CJ12" s="57"/>
      <c r="CK12" s="57"/>
      <c r="CL12" s="57"/>
      <c r="CM12" s="57"/>
      <c r="CN12" s="57"/>
      <c r="CO12" s="57"/>
      <c r="CP12" s="57"/>
      <c r="CQ12" s="57"/>
      <c r="CR12" s="57"/>
      <c r="CS12" s="57"/>
      <c r="CT12" s="57"/>
      <c r="CU12" s="57"/>
      <c r="CV12" s="57"/>
      <c r="CW12" s="57"/>
      <c r="CX12" s="57"/>
      <c r="CY12" s="57"/>
      <c r="CZ12" s="57"/>
      <c r="DA12" s="57"/>
      <c r="DB12" s="57"/>
      <c r="DC12" s="57"/>
      <c r="DD12" s="57"/>
      <c r="DE12" s="57"/>
      <c r="DF12" s="57"/>
      <c r="DG12" s="57"/>
      <c r="DH12" s="57"/>
      <c r="DI12" s="57"/>
      <c r="DJ12" s="57"/>
      <c r="DK12" s="57"/>
      <c r="DL12" s="57"/>
      <c r="DM12" s="57"/>
      <c r="DN12" s="57"/>
      <c r="DO12" s="57"/>
      <c r="DP12" s="57"/>
      <c r="DQ12" s="57"/>
      <c r="DR12" s="57"/>
      <c r="DS12" s="57"/>
      <c r="DT12" s="57"/>
      <c r="DU12" s="57"/>
      <c r="DV12" s="57"/>
      <c r="DW12" s="57"/>
      <c r="DX12" s="57"/>
      <c r="DY12" s="57"/>
      <c r="DZ12" s="57"/>
      <c r="EA12" s="57"/>
      <c r="EB12" s="57"/>
      <c r="EC12" s="57"/>
      <c r="ED12" s="57"/>
      <c r="EE12" s="57"/>
      <c r="EF12" s="57"/>
      <c r="EG12" s="57"/>
      <c r="EH12" s="57"/>
      <c r="EI12" s="57"/>
      <c r="EJ12" s="57"/>
      <c r="EK12" s="57"/>
      <c r="EL12" s="57"/>
      <c r="EM12" s="57"/>
      <c r="EN12" s="57"/>
      <c r="EO12" s="57"/>
      <c r="EP12" s="57"/>
      <c r="EQ12" s="57"/>
      <c r="ER12" s="57"/>
      <c r="ES12" s="57"/>
      <c r="ET12" s="57"/>
      <c r="EU12" s="57"/>
      <c r="EV12" s="57"/>
      <c r="EW12" s="57"/>
      <c r="EX12" s="57"/>
      <c r="EY12" s="57"/>
      <c r="EZ12" s="57"/>
      <c r="FA12" s="57"/>
      <c r="FB12" s="57"/>
      <c r="FC12" s="57"/>
      <c r="FD12" s="57"/>
      <c r="FE12" s="57"/>
      <c r="FF12" s="57"/>
      <c r="FG12" s="57"/>
      <c r="FH12" s="57"/>
      <c r="FI12" s="57"/>
      <c r="FJ12" s="57"/>
      <c r="FK12" s="57"/>
      <c r="FL12" s="57"/>
      <c r="FM12" s="57"/>
      <c r="FN12" s="57"/>
      <c r="FO12" s="57"/>
      <c r="FP12" s="57"/>
      <c r="FQ12" s="57"/>
      <c r="FR12" s="57"/>
      <c r="FS12" s="57"/>
      <c r="FT12" s="57"/>
      <c r="FU12" s="57"/>
      <c r="FV12" s="57"/>
      <c r="FW12" s="57"/>
      <c r="FX12" s="57"/>
      <c r="FY12" s="57"/>
      <c r="FZ12" s="57"/>
      <c r="GA12" s="57"/>
      <c r="GB12" s="57"/>
      <c r="GC12" s="57"/>
      <c r="GD12" s="57"/>
      <c r="GE12" s="57"/>
      <c r="GF12" s="57"/>
      <c r="GG12" s="57"/>
      <c r="GH12" s="57"/>
      <c r="GI12" s="57"/>
      <c r="GJ12" s="57"/>
      <c r="GK12" s="57"/>
      <c r="GL12" s="57"/>
      <c r="GM12" s="57"/>
      <c r="GN12" s="57"/>
      <c r="GO12" s="57"/>
      <c r="GP12" s="57"/>
      <c r="GQ12" s="57"/>
      <c r="GR12" s="57"/>
      <c r="GS12" s="57"/>
      <c r="GT12" s="57"/>
      <c r="GU12" s="57"/>
      <c r="GV12" s="57"/>
      <c r="GW12" s="57"/>
      <c r="GX12" s="57"/>
      <c r="GY12" s="57"/>
      <c r="GZ12" s="57"/>
      <c r="HA12" s="57"/>
      <c r="HB12" s="57"/>
      <c r="HC12" s="57"/>
      <c r="HD12" s="57"/>
      <c r="HE12" s="57"/>
      <c r="HF12" s="57"/>
      <c r="HG12" s="57"/>
      <c r="HH12" s="57"/>
      <c r="HI12" s="57"/>
      <c r="HJ12" s="57"/>
      <c r="HK12" s="57"/>
      <c r="HL12" s="57"/>
      <c r="HM12" s="57"/>
      <c r="HN12" s="57"/>
      <c r="HO12" s="57"/>
      <c r="HP12" s="57"/>
      <c r="HQ12" s="57"/>
      <c r="HR12" s="57"/>
      <c r="HS12" s="57"/>
      <c r="HT12" s="57"/>
      <c r="HU12" s="57"/>
      <c r="HV12" s="57"/>
      <c r="HW12" s="57"/>
      <c r="HX12" s="57"/>
      <c r="HY12" s="57"/>
      <c r="HZ12" s="57"/>
      <c r="IA12" s="57"/>
      <c r="IB12" s="57"/>
      <c r="IC12" s="57"/>
      <c r="ID12" s="57"/>
      <c r="IE12" s="57"/>
      <c r="IF12" s="57"/>
      <c r="IG12" s="57"/>
      <c r="IH12" s="57"/>
      <c r="II12" s="57"/>
      <c r="IJ12" s="57"/>
      <c r="IK12" s="57"/>
      <c r="IL12" s="57"/>
      <c r="IM12" s="57"/>
      <c r="IN12" s="57"/>
      <c r="IO12" s="57"/>
      <c r="IP12" s="57"/>
      <c r="IQ12" s="57"/>
      <c r="IR12" s="57"/>
      <c r="IS12" s="57"/>
      <c r="IT12" s="57"/>
      <c r="IU12" s="57"/>
      <c r="IV12" s="57"/>
      <c r="IW12" s="57"/>
      <c r="IX12" s="57"/>
      <c r="IY12" s="57"/>
      <c r="IZ12" s="57"/>
      <c r="JA12" s="57"/>
      <c r="JB12" s="57"/>
      <c r="JC12" s="57"/>
      <c r="JD12" s="57"/>
      <c r="JE12" s="57"/>
      <c r="JF12" s="57"/>
      <c r="JG12" s="57"/>
      <c r="JH12" s="57"/>
      <c r="JI12" s="57"/>
      <c r="JJ12" s="57"/>
      <c r="JK12" s="57"/>
      <c r="JL12" s="57"/>
      <c r="JM12" s="57"/>
      <c r="JN12" s="57"/>
      <c r="JO12" s="57"/>
      <c r="JP12" s="57"/>
      <c r="JQ12" s="57"/>
      <c r="JR12" s="57"/>
      <c r="JS12" s="57"/>
      <c r="JT12" s="57"/>
      <c r="JU12" s="57"/>
      <c r="JV12" s="57"/>
      <c r="JW12" s="57"/>
      <c r="JX12" s="57"/>
      <c r="JY12" s="57"/>
      <c r="JZ12" s="57"/>
      <c r="KA12" s="57"/>
      <c r="KB12" s="57"/>
      <c r="KC12" s="57"/>
      <c r="KD12" s="57"/>
      <c r="KE12" s="57"/>
      <c r="KF12" s="57"/>
      <c r="KG12" s="57"/>
      <c r="KH12" s="57"/>
      <c r="KI12" s="57"/>
      <c r="KJ12" s="57"/>
      <c r="KK12" s="57"/>
      <c r="KL12" s="57"/>
      <c r="KM12" s="57"/>
      <c r="KN12" s="57"/>
      <c r="KO12" s="57"/>
      <c r="KP12" s="57"/>
      <c r="KQ12" s="57"/>
      <c r="KR12" s="57"/>
      <c r="KS12" s="57"/>
      <c r="KT12" s="57"/>
      <c r="KU12" s="57"/>
      <c r="KV12" s="57"/>
      <c r="KW12" s="57"/>
      <c r="KX12" s="57"/>
      <c r="KY12" s="57"/>
      <c r="KZ12" s="57"/>
      <c r="LA12" s="57"/>
      <c r="LB12" s="57"/>
      <c r="LC12" s="57"/>
      <c r="LD12" s="57"/>
      <c r="LE12" s="57"/>
      <c r="LF12" s="57"/>
      <c r="LG12" s="57"/>
      <c r="LH12" s="57"/>
      <c r="LI12" s="57"/>
      <c r="LJ12" s="57"/>
      <c r="LK12" s="57"/>
      <c r="LL12" s="57"/>
      <c r="LM12" s="57"/>
      <c r="LN12" s="57"/>
      <c r="LO12" s="57"/>
      <c r="LP12" s="57"/>
      <c r="LQ12" s="57"/>
      <c r="LR12" s="57"/>
      <c r="LS12" s="57"/>
      <c r="LT12" s="57"/>
      <c r="LU12" s="57"/>
      <c r="LV12" s="57"/>
      <c r="LW12" s="57"/>
      <c r="LX12" s="57"/>
      <c r="LY12" s="57"/>
      <c r="LZ12" s="57"/>
      <c r="MA12" s="57"/>
      <c r="MB12" s="57"/>
      <c r="MC12" s="57"/>
      <c r="MD12" s="57"/>
      <c r="ME12" s="57"/>
      <c r="MF12" s="57"/>
      <c r="MG12" s="57"/>
      <c r="MH12" s="57"/>
      <c r="MI12" s="57"/>
      <c r="MJ12" s="57"/>
      <c r="MK12" s="57"/>
      <c r="ML12" s="57"/>
      <c r="MM12" s="57"/>
      <c r="MN12" s="57"/>
      <c r="MO12" s="57"/>
      <c r="MP12" s="57"/>
      <c r="MQ12" s="57"/>
      <c r="MR12" s="57"/>
      <c r="MS12" s="57"/>
      <c r="MT12" s="57"/>
      <c r="MU12" s="57"/>
      <c r="MV12" s="57"/>
      <c r="MW12" s="57"/>
      <c r="MX12" s="57"/>
      <c r="MY12" s="57"/>
      <c r="MZ12" s="57"/>
      <c r="NA12" s="57"/>
      <c r="NB12" s="57"/>
      <c r="NC12" s="57"/>
      <c r="ND12" s="57"/>
      <c r="NE12" s="57"/>
      <c r="NF12" s="57"/>
      <c r="NG12" s="57"/>
      <c r="NH12" s="57"/>
      <c r="NI12" s="57"/>
      <c r="NJ12" s="57"/>
      <c r="NK12" s="57"/>
      <c r="NL12" s="57"/>
      <c r="NM12" s="57"/>
      <c r="NN12" s="57"/>
      <c r="NO12" s="57"/>
      <c r="NP12" s="57"/>
      <c r="NQ12" s="57"/>
      <c r="NR12" s="57"/>
      <c r="NS12" s="57"/>
      <c r="NT12" s="57"/>
      <c r="NU12" s="57"/>
      <c r="NV12" s="57"/>
      <c r="NW12" s="57"/>
      <c r="NX12" s="57"/>
      <c r="NY12" s="57"/>
      <c r="NZ12" s="57"/>
      <c r="OA12" s="57"/>
      <c r="OB12" s="57"/>
      <c r="OC12" s="57"/>
      <c r="OD12" s="57"/>
      <c r="OE12" s="57"/>
      <c r="OF12" s="57"/>
      <c r="OG12" s="57"/>
      <c r="OH12" s="57"/>
      <c r="OI12" s="57"/>
      <c r="OJ12" s="57"/>
      <c r="OK12" s="57"/>
      <c r="OL12" s="57"/>
      <c r="OM12" s="57"/>
      <c r="ON12" s="57"/>
      <c r="OO12" s="57"/>
      <c r="OP12" s="57"/>
      <c r="OQ12" s="57"/>
      <c r="OR12" s="57"/>
      <c r="OS12" s="57"/>
      <c r="OT12" s="57"/>
      <c r="OU12" s="57"/>
      <c r="OV12" s="57"/>
      <c r="OW12" s="57"/>
      <c r="OX12" s="57"/>
      <c r="OY12" s="57"/>
      <c r="OZ12" s="57"/>
      <c r="PA12" s="57"/>
      <c r="PB12" s="57"/>
      <c r="PC12" s="57"/>
      <c r="PD12" s="57"/>
      <c r="PE12" s="57"/>
      <c r="PF12" s="57"/>
      <c r="PG12" s="57"/>
      <c r="PH12" s="57"/>
      <c r="PI12" s="57"/>
      <c r="PJ12" s="57"/>
      <c r="PK12" s="57"/>
      <c r="PL12" s="57"/>
      <c r="PM12" s="57"/>
      <c r="PN12" s="57"/>
      <c r="PO12" s="57"/>
      <c r="PP12" s="57"/>
      <c r="PQ12" s="57"/>
      <c r="PR12" s="57"/>
      <c r="PS12" s="57"/>
      <c r="PT12" s="57"/>
      <c r="PU12" s="57"/>
      <c r="PV12" s="57"/>
      <c r="PW12" s="57"/>
      <c r="PX12" s="57"/>
      <c r="PY12" s="57"/>
      <c r="PZ12" s="57"/>
      <c r="QA12" s="57"/>
      <c r="QB12" s="57"/>
      <c r="QC12" s="57"/>
      <c r="QD12" s="57"/>
      <c r="QE12" s="57"/>
      <c r="QF12" s="57"/>
      <c r="QG12" s="57"/>
      <c r="QH12" s="57"/>
      <c r="QI12" s="57"/>
      <c r="QJ12" s="57"/>
      <c r="QK12" s="57"/>
      <c r="QL12" s="57"/>
      <c r="QM12" s="57"/>
      <c r="QN12" s="57"/>
      <c r="QO12" s="57"/>
      <c r="QP12" s="57"/>
      <c r="QQ12" s="57"/>
      <c r="QR12" s="57"/>
      <c r="QS12" s="57"/>
      <c r="QT12" s="57"/>
      <c r="QU12" s="57"/>
      <c r="QV12" s="57"/>
      <c r="QW12" s="57"/>
      <c r="QX12" s="57"/>
      <c r="QY12" s="57"/>
      <c r="QZ12" s="57"/>
      <c r="RA12" s="57"/>
      <c r="RB12" s="57"/>
      <c r="RC12" s="57"/>
      <c r="RD12" s="57"/>
      <c r="RE12" s="57"/>
      <c r="RF12" s="57"/>
      <c r="RG12" s="57"/>
      <c r="RH12" s="57"/>
      <c r="RI12" s="57"/>
      <c r="RJ12" s="57"/>
      <c r="RK12" s="57"/>
      <c r="RL12" s="57"/>
      <c r="RM12" s="57"/>
      <c r="RN12" s="57"/>
      <c r="RO12" s="57"/>
      <c r="RP12" s="57"/>
      <c r="RQ12" s="57"/>
      <c r="RR12" s="57"/>
      <c r="RS12" s="57"/>
      <c r="RT12" s="57"/>
      <c r="RU12" s="57"/>
      <c r="RV12" s="57"/>
      <c r="RW12" s="57"/>
      <c r="RX12" s="57"/>
      <c r="RY12" s="57"/>
      <c r="RZ12" s="57"/>
      <c r="SA12" s="57"/>
      <c r="SB12" s="57"/>
      <c r="SC12" s="57"/>
      <c r="SD12" s="57"/>
      <c r="SE12" s="57"/>
      <c r="SF12" s="57"/>
      <c r="SG12" s="57"/>
      <c r="SH12" s="57"/>
      <c r="SI12" s="57"/>
      <c r="SJ12" s="57"/>
      <c r="SK12" s="57"/>
      <c r="SL12" s="57"/>
      <c r="SM12" s="57"/>
      <c r="SN12" s="57"/>
      <c r="SO12" s="57"/>
      <c r="SP12" s="57"/>
      <c r="SQ12" s="57"/>
      <c r="SR12" s="57"/>
      <c r="SS12" s="57"/>
      <c r="ST12" s="57"/>
      <c r="SU12" s="57"/>
      <c r="SV12" s="57"/>
      <c r="SW12" s="57"/>
      <c r="SX12" s="57"/>
      <c r="SY12" s="57"/>
      <c r="SZ12" s="57"/>
      <c r="TA12" s="57"/>
      <c r="TB12" s="57"/>
      <c r="TC12" s="57"/>
      <c r="TD12" s="57"/>
      <c r="TE12" s="57"/>
      <c r="TF12" s="57"/>
      <c r="TG12" s="57"/>
      <c r="TH12" s="57"/>
      <c r="TI12" s="57"/>
      <c r="TJ12" s="57"/>
      <c r="TK12" s="57"/>
      <c r="TL12" s="57"/>
      <c r="TM12" s="57"/>
      <c r="TN12" s="57"/>
      <c r="TO12" s="57"/>
      <c r="TP12" s="57"/>
      <c r="TQ12" s="57"/>
      <c r="TR12" s="57"/>
      <c r="TS12" s="57"/>
      <c r="TT12" s="57"/>
      <c r="TU12" s="57"/>
      <c r="TV12" s="57"/>
      <c r="TW12" s="57"/>
      <c r="TX12" s="57"/>
      <c r="TY12" s="57"/>
      <c r="TZ12" s="57"/>
      <c r="UA12" s="57"/>
      <c r="UB12" s="57"/>
      <c r="UC12" s="57"/>
      <c r="UD12" s="57"/>
      <c r="UE12" s="57"/>
      <c r="UF12" s="57"/>
      <c r="UG12" s="57"/>
      <c r="UH12" s="57"/>
      <c r="UI12" s="57"/>
      <c r="UJ12" s="57"/>
      <c r="UK12" s="57"/>
      <c r="UL12" s="57"/>
      <c r="UM12" s="57"/>
      <c r="UN12" s="57"/>
      <c r="UO12" s="57"/>
      <c r="UP12" s="57"/>
      <c r="UQ12" s="57"/>
      <c r="UR12" s="57"/>
      <c r="US12" s="57"/>
      <c r="UT12" s="57"/>
      <c r="UU12" s="57"/>
      <c r="UV12" s="57"/>
      <c r="UW12" s="57"/>
      <c r="UX12" s="57"/>
      <c r="UY12" s="57"/>
      <c r="UZ12" s="57"/>
      <c r="VA12" s="57"/>
      <c r="VB12" s="57"/>
      <c r="VC12" s="57"/>
      <c r="VD12" s="57"/>
      <c r="VE12" s="57"/>
      <c r="VF12" s="57"/>
      <c r="VG12" s="57"/>
      <c r="VH12" s="57"/>
      <c r="VI12" s="57"/>
      <c r="VJ12" s="57"/>
      <c r="VK12" s="57"/>
      <c r="VL12" s="57"/>
      <c r="VM12" s="57"/>
      <c r="VN12" s="57"/>
      <c r="VO12" s="57"/>
      <c r="VP12" s="57"/>
      <c r="VQ12" s="57"/>
      <c r="VR12" s="57"/>
      <c r="VS12" s="57"/>
      <c r="VT12" s="57"/>
      <c r="VU12" s="57"/>
      <c r="VV12" s="57"/>
      <c r="VW12" s="57"/>
      <c r="VX12" s="57"/>
      <c r="VY12" s="57"/>
      <c r="VZ12" s="57"/>
      <c r="WA12" s="57"/>
      <c r="WB12" s="57"/>
      <c r="WC12" s="57"/>
      <c r="WD12" s="57"/>
      <c r="WE12" s="57"/>
      <c r="WF12" s="57"/>
      <c r="WG12" s="57"/>
      <c r="WH12" s="57"/>
      <c r="WI12" s="57"/>
      <c r="WJ12" s="57"/>
      <c r="WK12" s="57"/>
      <c r="WL12" s="57"/>
      <c r="WM12" s="57"/>
      <c r="WN12" s="57"/>
      <c r="WO12" s="57"/>
      <c r="WP12" s="57"/>
      <c r="WQ12" s="57"/>
      <c r="WR12" s="57"/>
      <c r="WS12" s="57"/>
      <c r="WT12" s="57"/>
      <c r="WU12" s="57"/>
      <c r="WV12" s="57"/>
      <c r="WW12" s="57"/>
      <c r="WX12" s="57"/>
      <c r="WY12" s="57"/>
      <c r="WZ12" s="57"/>
      <c r="XA12" s="57"/>
      <c r="XB12" s="57"/>
      <c r="XC12" s="57"/>
      <c r="XD12" s="57"/>
      <c r="XE12" s="57"/>
      <c r="XF12" s="57"/>
      <c r="XG12" s="57"/>
      <c r="XH12" s="57"/>
      <c r="XI12" s="57"/>
      <c r="XJ12" s="57"/>
      <c r="XK12" s="57"/>
      <c r="XL12" s="57"/>
      <c r="XM12" s="57"/>
      <c r="XN12" s="57"/>
      <c r="XO12" s="57"/>
      <c r="XP12" s="57"/>
      <c r="XQ12" s="57"/>
      <c r="XR12" s="57"/>
      <c r="XS12" s="57"/>
      <c r="XT12" s="57"/>
      <c r="XU12" s="57"/>
      <c r="XV12" s="57"/>
      <c r="XW12" s="57"/>
      <c r="XX12" s="57"/>
      <c r="XY12" s="57"/>
      <c r="XZ12" s="57"/>
      <c r="YA12" s="57"/>
      <c r="YB12" s="57"/>
      <c r="YC12" s="57"/>
      <c r="YD12" s="57"/>
      <c r="YE12" s="57"/>
      <c r="YF12" s="57"/>
      <c r="YG12" s="57"/>
      <c r="YH12" s="57"/>
      <c r="YI12" s="57"/>
      <c r="YJ12" s="57"/>
      <c r="YK12" s="57"/>
      <c r="YL12" s="57"/>
      <c r="YM12" s="57"/>
      <c r="YN12" s="57"/>
      <c r="YO12" s="57"/>
      <c r="YP12" s="57"/>
      <c r="YQ12" s="57"/>
      <c r="YR12" s="57"/>
      <c r="YS12" s="57"/>
      <c r="YT12" s="57"/>
      <c r="YU12" s="57"/>
      <c r="YV12" s="57"/>
      <c r="YW12" s="57"/>
      <c r="YX12" s="57"/>
      <c r="YY12" s="57"/>
      <c r="YZ12" s="57"/>
      <c r="ZA12" s="57"/>
      <c r="ZB12" s="57"/>
      <c r="ZC12" s="57"/>
      <c r="ZD12" s="57"/>
      <c r="ZE12" s="57"/>
      <c r="ZF12" s="57"/>
      <c r="ZG12" s="57"/>
      <c r="ZH12" s="57"/>
      <c r="ZI12" s="57"/>
      <c r="ZJ12" s="57"/>
      <c r="ZK12" s="57"/>
      <c r="ZL12" s="57"/>
      <c r="ZM12" s="57"/>
      <c r="ZN12" s="57"/>
      <c r="ZO12" s="57"/>
      <c r="ZP12" s="57"/>
      <c r="ZQ12" s="57"/>
      <c r="ZR12" s="57"/>
      <c r="ZS12" s="57"/>
      <c r="ZT12" s="57"/>
      <c r="ZU12" s="57"/>
      <c r="ZV12" s="57"/>
      <c r="ZW12" s="57"/>
      <c r="ZX12" s="57"/>
      <c r="ZY12" s="57"/>
      <c r="ZZ12" s="57"/>
      <c r="AAA12" s="57"/>
      <c r="AAB12" s="57"/>
      <c r="AAC12" s="57"/>
      <c r="AAD12" s="57"/>
      <c r="AAE12" s="57"/>
      <c r="AAF12" s="57"/>
      <c r="AAG12" s="57"/>
      <c r="AAH12" s="57"/>
      <c r="AAI12" s="57"/>
      <c r="AAJ12" s="57"/>
      <c r="AAK12" s="57"/>
      <c r="AAL12" s="57"/>
      <c r="AAM12" s="57"/>
      <c r="AAN12" s="57"/>
      <c r="AAO12" s="57"/>
      <c r="AAP12" s="57"/>
      <c r="AAQ12" s="57"/>
      <c r="AAR12" s="57"/>
      <c r="AAS12" s="57"/>
      <c r="AAT12" s="57"/>
      <c r="AAU12" s="57"/>
      <c r="AAV12" s="57"/>
      <c r="AAW12" s="57"/>
      <c r="AAX12" s="57"/>
      <c r="AAY12" s="57"/>
      <c r="AAZ12" s="57"/>
      <c r="ABA12" s="57"/>
      <c r="ABB12" s="57"/>
      <c r="ABC12" s="57"/>
      <c r="ABD12" s="57"/>
      <c r="ABE12" s="57"/>
      <c r="ABF12" s="57"/>
      <c r="ABG12" s="57"/>
      <c r="ABH12" s="57"/>
      <c r="ABI12" s="57"/>
      <c r="ABJ12" s="57"/>
      <c r="ABK12" s="57"/>
      <c r="ABL12" s="57"/>
      <c r="ABM12" s="57"/>
      <c r="ABN12" s="57"/>
      <c r="ABO12" s="57"/>
      <c r="ABP12" s="57"/>
      <c r="ABQ12" s="57"/>
      <c r="ABR12" s="57"/>
      <c r="ABS12" s="57"/>
      <c r="ABT12" s="57"/>
      <c r="ABU12" s="57"/>
      <c r="ABV12" s="57"/>
      <c r="ABW12" s="57"/>
      <c r="ABX12" s="57"/>
      <c r="ABY12" s="57"/>
      <c r="ABZ12" s="57"/>
      <c r="ACA12" s="57"/>
      <c r="ACB12" s="57"/>
      <c r="ACC12" s="57"/>
      <c r="ACD12" s="57"/>
      <c r="ACE12" s="57"/>
      <c r="ACF12" s="57"/>
      <c r="ACG12" s="57"/>
      <c r="ACH12" s="57"/>
      <c r="ACI12" s="57"/>
      <c r="ACJ12" s="57"/>
      <c r="ACK12" s="57"/>
      <c r="ACL12" s="57"/>
      <c r="ACM12" s="57"/>
      <c r="ACN12" s="57"/>
      <c r="ACO12" s="57"/>
      <c r="ACP12" s="57"/>
      <c r="ACQ12" s="57"/>
      <c r="ACR12" s="57"/>
      <c r="ACS12" s="57"/>
      <c r="ACT12" s="57"/>
      <c r="ACU12" s="57"/>
      <c r="ACV12" s="57"/>
      <c r="ACW12" s="57"/>
      <c r="ACX12" s="57"/>
      <c r="ACY12" s="57"/>
      <c r="ACZ12" s="57"/>
      <c r="ADA12" s="57"/>
      <c r="ADB12" s="57"/>
      <c r="ADC12" s="57"/>
      <c r="ADD12" s="57"/>
      <c r="ADE12" s="57"/>
      <c r="ADF12" s="57"/>
      <c r="ADG12" s="57"/>
      <c r="ADH12" s="57"/>
      <c r="ADI12" s="57"/>
      <c r="ADJ12" s="57"/>
      <c r="ADK12" s="57"/>
      <c r="ADL12" s="57"/>
      <c r="ADM12" s="57"/>
      <c r="ADN12" s="57"/>
      <c r="ADO12" s="57"/>
      <c r="ADP12" s="57"/>
      <c r="ADQ12" s="57"/>
      <c r="ADR12" s="57"/>
      <c r="ADS12" s="57"/>
      <c r="ADT12" s="57"/>
      <c r="ADU12" s="57"/>
      <c r="ADV12" s="57"/>
      <c r="ADW12" s="57"/>
      <c r="ADX12" s="57"/>
      <c r="ADY12" s="57"/>
      <c r="ADZ12" s="57"/>
      <c r="AEA12" s="57"/>
      <c r="AEB12" s="57"/>
      <c r="AEC12" s="57"/>
      <c r="AED12" s="57"/>
      <c r="AEE12" s="57"/>
      <c r="AEF12" s="57"/>
      <c r="AEG12" s="57"/>
      <c r="AEH12" s="57"/>
      <c r="AEI12" s="57"/>
      <c r="AEJ12" s="57"/>
      <c r="AEK12" s="57"/>
      <c r="AEL12" s="57"/>
      <c r="AEM12" s="57"/>
      <c r="AEN12" s="57"/>
      <c r="AEO12" s="57"/>
      <c r="AEP12" s="57"/>
      <c r="AEQ12" s="57"/>
      <c r="AER12" s="57"/>
      <c r="AES12" s="57"/>
      <c r="AET12" s="57"/>
      <c r="AEU12" s="57"/>
      <c r="AEV12" s="57"/>
      <c r="AEW12" s="57"/>
      <c r="AEX12" s="57"/>
      <c r="AEY12" s="57"/>
      <c r="AEZ12" s="57"/>
      <c r="AFA12" s="57"/>
      <c r="AFB12" s="57"/>
      <c r="AFC12" s="57"/>
      <c r="AFD12" s="57"/>
      <c r="AFE12" s="57"/>
      <c r="AFF12" s="57"/>
      <c r="AFG12" s="57"/>
      <c r="AFH12" s="57"/>
      <c r="AFI12" s="57"/>
      <c r="AFJ12" s="57"/>
      <c r="AFK12" s="57"/>
      <c r="AFL12" s="57"/>
      <c r="AFM12" s="57"/>
      <c r="AFN12" s="57"/>
      <c r="AFO12" s="57"/>
      <c r="AFP12" s="57"/>
      <c r="AFQ12" s="57"/>
      <c r="AFR12" s="57"/>
      <c r="AFS12" s="57"/>
      <c r="AFT12" s="57"/>
      <c r="AFU12" s="57"/>
      <c r="AFV12" s="57"/>
      <c r="AFW12" s="57"/>
      <c r="AFX12" s="57"/>
      <c r="AFY12" s="57"/>
      <c r="AFZ12" s="57"/>
      <c r="AGA12" s="57"/>
      <c r="AGB12" s="57"/>
      <c r="AGC12" s="57"/>
      <c r="AGD12" s="57"/>
      <c r="AGE12" s="57"/>
      <c r="AGF12" s="57"/>
      <c r="AGG12" s="57"/>
      <c r="AGH12" s="57"/>
      <c r="AGI12" s="57"/>
      <c r="AGJ12" s="57"/>
      <c r="AGK12" s="57"/>
      <c r="AGL12" s="57"/>
      <c r="AGM12" s="57"/>
      <c r="AGN12" s="57"/>
      <c r="AGO12" s="57"/>
      <c r="AGP12" s="57"/>
      <c r="AGQ12" s="57"/>
      <c r="AGR12" s="57"/>
      <c r="AGS12" s="57"/>
      <c r="AGT12" s="57"/>
      <c r="AGU12" s="57"/>
      <c r="AGV12" s="57"/>
      <c r="AGW12" s="57"/>
      <c r="AGX12" s="57"/>
      <c r="AGY12" s="57"/>
      <c r="AGZ12" s="57"/>
      <c r="AHA12" s="57"/>
      <c r="AHB12" s="57"/>
      <c r="AHC12" s="57"/>
      <c r="AHD12" s="57"/>
      <c r="AHE12" s="57"/>
      <c r="AHF12" s="57"/>
      <c r="AHG12" s="57"/>
      <c r="AHH12" s="57"/>
      <c r="AHI12" s="57"/>
      <c r="AHJ12" s="57"/>
      <c r="AHK12" s="57"/>
      <c r="AHL12" s="57"/>
      <c r="AHM12" s="57"/>
      <c r="AHN12" s="57"/>
      <c r="AHO12" s="57"/>
      <c r="AHP12" s="57"/>
      <c r="AHQ12" s="57"/>
      <c r="AHR12" s="57"/>
      <c r="AHS12" s="57"/>
      <c r="AHT12" s="57"/>
      <c r="AHU12" s="57"/>
      <c r="AHV12" s="57"/>
      <c r="AHW12" s="57"/>
      <c r="AHX12" s="57"/>
    </row>
    <row r="13" spans="1:908" s="56" customFormat="1" ht="36.75" customHeight="1" x14ac:dyDescent="0.2">
      <c r="A13" s="462" t="s">
        <v>398</v>
      </c>
      <c r="B13" s="463">
        <f>'PRESUPUESTO P.II.B-Entidad'!D31</f>
        <v>0</v>
      </c>
      <c r="C13" s="463">
        <f>'PRESUPUESTO P.II.B-Entidad'!E31</f>
        <v>0</v>
      </c>
      <c r="D13" s="463">
        <f>'PRESUPUESTO P.II.B-Entidad'!F31</f>
        <v>0</v>
      </c>
      <c r="E13" s="61"/>
      <c r="F13" s="61"/>
      <c r="G13"/>
      <c r="H13"/>
      <c r="I13"/>
      <c r="J13"/>
      <c r="K13"/>
      <c r="L13"/>
      <c r="M13"/>
      <c r="N13"/>
      <c r="O13"/>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c r="EE13" s="57"/>
      <c r="EF13" s="57"/>
      <c r="EG13" s="57"/>
      <c r="EH13" s="57"/>
      <c r="EI13" s="57"/>
      <c r="EJ13" s="57"/>
      <c r="EK13" s="57"/>
      <c r="EL13" s="57"/>
      <c r="EM13" s="57"/>
      <c r="EN13" s="57"/>
      <c r="EO13" s="57"/>
      <c r="EP13" s="57"/>
      <c r="EQ13" s="57"/>
      <c r="ER13" s="57"/>
      <c r="ES13" s="57"/>
      <c r="ET13" s="57"/>
      <c r="EU13" s="57"/>
      <c r="EV13" s="57"/>
      <c r="EW13" s="57"/>
      <c r="EX13" s="57"/>
      <c r="EY13" s="57"/>
      <c r="EZ13" s="57"/>
      <c r="FA13" s="57"/>
      <c r="FB13" s="57"/>
      <c r="FC13" s="57"/>
      <c r="FD13" s="57"/>
      <c r="FE13" s="57"/>
      <c r="FF13" s="57"/>
      <c r="FG13" s="57"/>
      <c r="FH13" s="57"/>
      <c r="FI13" s="57"/>
      <c r="FJ13" s="57"/>
      <c r="FK13" s="57"/>
      <c r="FL13" s="57"/>
      <c r="FM13" s="57"/>
      <c r="FN13" s="57"/>
      <c r="FO13" s="57"/>
      <c r="FP13" s="57"/>
      <c r="FQ13" s="57"/>
      <c r="FR13" s="57"/>
      <c r="FS13" s="57"/>
      <c r="FT13" s="57"/>
      <c r="FU13" s="57"/>
      <c r="FV13" s="57"/>
      <c r="FW13" s="57"/>
      <c r="FX13" s="57"/>
      <c r="FY13" s="57"/>
      <c r="FZ13" s="57"/>
      <c r="GA13" s="57"/>
      <c r="GB13" s="57"/>
      <c r="GC13" s="57"/>
      <c r="GD13" s="57"/>
      <c r="GE13" s="57"/>
      <c r="GF13" s="57"/>
      <c r="GG13" s="57"/>
      <c r="GH13" s="57"/>
      <c r="GI13" s="57"/>
      <c r="GJ13" s="57"/>
      <c r="GK13" s="57"/>
      <c r="GL13" s="57"/>
      <c r="GM13" s="57"/>
      <c r="GN13" s="57"/>
      <c r="GO13" s="57"/>
      <c r="GP13" s="57"/>
      <c r="GQ13" s="57"/>
      <c r="GR13" s="57"/>
      <c r="GS13" s="57"/>
      <c r="GT13" s="57"/>
      <c r="GU13" s="57"/>
      <c r="GV13" s="57"/>
      <c r="GW13" s="57"/>
      <c r="GX13" s="57"/>
      <c r="GY13" s="57"/>
      <c r="GZ13" s="57"/>
      <c r="HA13" s="57"/>
      <c r="HB13" s="57"/>
      <c r="HC13" s="57"/>
      <c r="HD13" s="57"/>
      <c r="HE13" s="57"/>
      <c r="HF13" s="57"/>
      <c r="HG13" s="57"/>
      <c r="HH13" s="57"/>
      <c r="HI13" s="57"/>
      <c r="HJ13" s="57"/>
      <c r="HK13" s="57"/>
      <c r="HL13" s="57"/>
      <c r="HM13" s="57"/>
      <c r="HN13" s="57"/>
      <c r="HO13" s="57"/>
      <c r="HP13" s="57"/>
      <c r="HQ13" s="57"/>
      <c r="HR13" s="57"/>
      <c r="HS13" s="57"/>
      <c r="HT13" s="57"/>
      <c r="HU13" s="57"/>
      <c r="HV13" s="57"/>
      <c r="HW13" s="57"/>
      <c r="HX13" s="57"/>
      <c r="HY13" s="57"/>
      <c r="HZ13" s="57"/>
      <c r="IA13" s="57"/>
      <c r="IB13" s="57"/>
      <c r="IC13" s="57"/>
      <c r="ID13" s="57"/>
      <c r="IE13" s="57"/>
      <c r="IF13" s="57"/>
      <c r="IG13" s="57"/>
      <c r="IH13" s="57"/>
      <c r="II13" s="57"/>
      <c r="IJ13" s="57"/>
      <c r="IK13" s="57"/>
      <c r="IL13" s="57"/>
      <c r="IM13" s="57"/>
      <c r="IN13" s="57"/>
      <c r="IO13" s="57"/>
      <c r="IP13" s="57"/>
      <c r="IQ13" s="57"/>
      <c r="IR13" s="57"/>
      <c r="IS13" s="57"/>
      <c r="IT13" s="57"/>
      <c r="IU13" s="57"/>
      <c r="IV13" s="57"/>
      <c r="IW13" s="57"/>
      <c r="IX13" s="57"/>
      <c r="IY13" s="57"/>
      <c r="IZ13" s="57"/>
      <c r="JA13" s="57"/>
      <c r="JB13" s="57"/>
      <c r="JC13" s="57"/>
      <c r="JD13" s="57"/>
      <c r="JE13" s="57"/>
      <c r="JF13" s="57"/>
      <c r="JG13" s="57"/>
      <c r="JH13" s="57"/>
      <c r="JI13" s="57"/>
      <c r="JJ13" s="57"/>
      <c r="JK13" s="57"/>
      <c r="JL13" s="57"/>
      <c r="JM13" s="57"/>
      <c r="JN13" s="57"/>
      <c r="JO13" s="57"/>
      <c r="JP13" s="57"/>
      <c r="JQ13" s="57"/>
      <c r="JR13" s="57"/>
      <c r="JS13" s="57"/>
      <c r="JT13" s="57"/>
      <c r="JU13" s="57"/>
      <c r="JV13" s="57"/>
      <c r="JW13" s="57"/>
      <c r="JX13" s="57"/>
      <c r="JY13" s="57"/>
      <c r="JZ13" s="57"/>
      <c r="KA13" s="57"/>
      <c r="KB13" s="57"/>
      <c r="KC13" s="57"/>
      <c r="KD13" s="57"/>
      <c r="KE13" s="57"/>
      <c r="KF13" s="57"/>
      <c r="KG13" s="57"/>
      <c r="KH13" s="57"/>
      <c r="KI13" s="57"/>
      <c r="KJ13" s="57"/>
      <c r="KK13" s="57"/>
      <c r="KL13" s="57"/>
      <c r="KM13" s="57"/>
      <c r="KN13" s="57"/>
      <c r="KO13" s="57"/>
      <c r="KP13" s="57"/>
      <c r="KQ13" s="57"/>
      <c r="KR13" s="57"/>
      <c r="KS13" s="57"/>
      <c r="KT13" s="57"/>
      <c r="KU13" s="57"/>
      <c r="KV13" s="57"/>
      <c r="KW13" s="57"/>
      <c r="KX13" s="57"/>
      <c r="KY13" s="57"/>
      <c r="KZ13" s="57"/>
      <c r="LA13" s="57"/>
      <c r="LB13" s="57"/>
      <c r="LC13" s="57"/>
      <c r="LD13" s="57"/>
      <c r="LE13" s="57"/>
      <c r="LF13" s="57"/>
      <c r="LG13" s="57"/>
      <c r="LH13" s="57"/>
      <c r="LI13" s="57"/>
      <c r="LJ13" s="57"/>
      <c r="LK13" s="57"/>
      <c r="LL13" s="57"/>
      <c r="LM13" s="57"/>
      <c r="LN13" s="57"/>
      <c r="LO13" s="57"/>
      <c r="LP13" s="57"/>
      <c r="LQ13" s="57"/>
      <c r="LR13" s="57"/>
      <c r="LS13" s="57"/>
      <c r="LT13" s="57"/>
      <c r="LU13" s="57"/>
      <c r="LV13" s="57"/>
      <c r="LW13" s="57"/>
      <c r="LX13" s="57"/>
      <c r="LY13" s="57"/>
      <c r="LZ13" s="57"/>
      <c r="MA13" s="57"/>
      <c r="MB13" s="57"/>
      <c r="MC13" s="57"/>
      <c r="MD13" s="57"/>
      <c r="ME13" s="57"/>
      <c r="MF13" s="57"/>
      <c r="MG13" s="57"/>
      <c r="MH13" s="57"/>
      <c r="MI13" s="57"/>
      <c r="MJ13" s="57"/>
      <c r="MK13" s="57"/>
      <c r="ML13" s="57"/>
      <c r="MM13" s="57"/>
      <c r="MN13" s="57"/>
      <c r="MO13" s="57"/>
      <c r="MP13" s="57"/>
      <c r="MQ13" s="57"/>
      <c r="MR13" s="57"/>
      <c r="MS13" s="57"/>
      <c r="MT13" s="57"/>
      <c r="MU13" s="57"/>
      <c r="MV13" s="57"/>
      <c r="MW13" s="57"/>
      <c r="MX13" s="57"/>
      <c r="MY13" s="57"/>
      <c r="MZ13" s="57"/>
      <c r="NA13" s="57"/>
      <c r="NB13" s="57"/>
      <c r="NC13" s="57"/>
      <c r="ND13" s="57"/>
      <c r="NE13" s="57"/>
      <c r="NF13" s="57"/>
      <c r="NG13" s="57"/>
      <c r="NH13" s="57"/>
      <c r="NI13" s="57"/>
      <c r="NJ13" s="57"/>
      <c r="NK13" s="57"/>
      <c r="NL13" s="57"/>
      <c r="NM13" s="57"/>
      <c r="NN13" s="57"/>
      <c r="NO13" s="57"/>
      <c r="NP13" s="57"/>
      <c r="NQ13" s="57"/>
      <c r="NR13" s="57"/>
      <c r="NS13" s="57"/>
      <c r="NT13" s="57"/>
      <c r="NU13" s="57"/>
      <c r="NV13" s="57"/>
      <c r="NW13" s="57"/>
      <c r="NX13" s="57"/>
      <c r="NY13" s="57"/>
      <c r="NZ13" s="57"/>
      <c r="OA13" s="57"/>
      <c r="OB13" s="57"/>
      <c r="OC13" s="57"/>
      <c r="OD13" s="57"/>
      <c r="OE13" s="57"/>
      <c r="OF13" s="57"/>
      <c r="OG13" s="57"/>
      <c r="OH13" s="57"/>
      <c r="OI13" s="57"/>
      <c r="OJ13" s="57"/>
      <c r="OK13" s="57"/>
      <c r="OL13" s="57"/>
      <c r="OM13" s="57"/>
      <c r="ON13" s="57"/>
      <c r="OO13" s="57"/>
      <c r="OP13" s="57"/>
      <c r="OQ13" s="57"/>
      <c r="OR13" s="57"/>
      <c r="OS13" s="57"/>
      <c r="OT13" s="57"/>
      <c r="OU13" s="57"/>
      <c r="OV13" s="57"/>
      <c r="OW13" s="57"/>
      <c r="OX13" s="57"/>
      <c r="OY13" s="57"/>
      <c r="OZ13" s="57"/>
      <c r="PA13" s="57"/>
      <c r="PB13" s="57"/>
      <c r="PC13" s="57"/>
      <c r="PD13" s="57"/>
      <c r="PE13" s="57"/>
      <c r="PF13" s="57"/>
      <c r="PG13" s="57"/>
      <c r="PH13" s="57"/>
      <c r="PI13" s="57"/>
      <c r="PJ13" s="57"/>
      <c r="PK13" s="57"/>
      <c r="PL13" s="57"/>
      <c r="PM13" s="57"/>
      <c r="PN13" s="57"/>
      <c r="PO13" s="57"/>
      <c r="PP13" s="57"/>
      <c r="PQ13" s="57"/>
      <c r="PR13" s="57"/>
      <c r="PS13" s="57"/>
      <c r="PT13" s="57"/>
      <c r="PU13" s="57"/>
      <c r="PV13" s="57"/>
      <c r="PW13" s="57"/>
      <c r="PX13" s="57"/>
      <c r="PY13" s="57"/>
      <c r="PZ13" s="57"/>
      <c r="QA13" s="57"/>
      <c r="QB13" s="57"/>
      <c r="QC13" s="57"/>
      <c r="QD13" s="57"/>
      <c r="QE13" s="57"/>
      <c r="QF13" s="57"/>
      <c r="QG13" s="57"/>
      <c r="QH13" s="57"/>
      <c r="QI13" s="57"/>
      <c r="QJ13" s="57"/>
      <c r="QK13" s="57"/>
      <c r="QL13" s="57"/>
      <c r="QM13" s="57"/>
      <c r="QN13" s="57"/>
      <c r="QO13" s="57"/>
      <c r="QP13" s="57"/>
      <c r="QQ13" s="57"/>
      <c r="QR13" s="57"/>
      <c r="QS13" s="57"/>
      <c r="QT13" s="57"/>
      <c r="QU13" s="57"/>
      <c r="QV13" s="57"/>
      <c r="QW13" s="57"/>
      <c r="QX13" s="57"/>
      <c r="QY13" s="57"/>
      <c r="QZ13" s="57"/>
      <c r="RA13" s="57"/>
      <c r="RB13" s="57"/>
      <c r="RC13" s="57"/>
      <c r="RD13" s="57"/>
      <c r="RE13" s="57"/>
      <c r="RF13" s="57"/>
      <c r="RG13" s="57"/>
      <c r="RH13" s="57"/>
      <c r="RI13" s="57"/>
      <c r="RJ13" s="57"/>
      <c r="RK13" s="57"/>
      <c r="RL13" s="57"/>
      <c r="RM13" s="57"/>
      <c r="RN13" s="57"/>
      <c r="RO13" s="57"/>
      <c r="RP13" s="57"/>
      <c r="RQ13" s="57"/>
      <c r="RR13" s="57"/>
      <c r="RS13" s="57"/>
      <c r="RT13" s="57"/>
      <c r="RU13" s="57"/>
      <c r="RV13" s="57"/>
      <c r="RW13" s="57"/>
      <c r="RX13" s="57"/>
      <c r="RY13" s="57"/>
      <c r="RZ13" s="57"/>
      <c r="SA13" s="57"/>
      <c r="SB13" s="57"/>
      <c r="SC13" s="57"/>
      <c r="SD13" s="57"/>
      <c r="SE13" s="57"/>
      <c r="SF13" s="57"/>
      <c r="SG13" s="57"/>
      <c r="SH13" s="57"/>
      <c r="SI13" s="57"/>
      <c r="SJ13" s="57"/>
      <c r="SK13" s="57"/>
      <c r="SL13" s="57"/>
      <c r="SM13" s="57"/>
      <c r="SN13" s="57"/>
      <c r="SO13" s="57"/>
      <c r="SP13" s="57"/>
      <c r="SQ13" s="57"/>
      <c r="SR13" s="57"/>
      <c r="SS13" s="57"/>
      <c r="ST13" s="57"/>
      <c r="SU13" s="57"/>
      <c r="SV13" s="57"/>
      <c r="SW13" s="57"/>
      <c r="SX13" s="57"/>
      <c r="SY13" s="57"/>
      <c r="SZ13" s="57"/>
      <c r="TA13" s="57"/>
      <c r="TB13" s="57"/>
      <c r="TC13" s="57"/>
      <c r="TD13" s="57"/>
      <c r="TE13" s="57"/>
      <c r="TF13" s="57"/>
      <c r="TG13" s="57"/>
      <c r="TH13" s="57"/>
      <c r="TI13" s="57"/>
      <c r="TJ13" s="57"/>
      <c r="TK13" s="57"/>
      <c r="TL13" s="57"/>
      <c r="TM13" s="57"/>
      <c r="TN13" s="57"/>
      <c r="TO13" s="57"/>
      <c r="TP13" s="57"/>
      <c r="TQ13" s="57"/>
      <c r="TR13" s="57"/>
      <c r="TS13" s="57"/>
      <c r="TT13" s="57"/>
      <c r="TU13" s="57"/>
      <c r="TV13" s="57"/>
      <c r="TW13" s="57"/>
      <c r="TX13" s="57"/>
      <c r="TY13" s="57"/>
      <c r="TZ13" s="57"/>
      <c r="UA13" s="57"/>
      <c r="UB13" s="57"/>
      <c r="UC13" s="57"/>
      <c r="UD13" s="57"/>
      <c r="UE13" s="57"/>
      <c r="UF13" s="57"/>
      <c r="UG13" s="57"/>
      <c r="UH13" s="57"/>
      <c r="UI13" s="57"/>
      <c r="UJ13" s="57"/>
      <c r="UK13" s="57"/>
      <c r="UL13" s="57"/>
      <c r="UM13" s="57"/>
      <c r="UN13" s="57"/>
      <c r="UO13" s="57"/>
      <c r="UP13" s="57"/>
      <c r="UQ13" s="57"/>
      <c r="UR13" s="57"/>
      <c r="US13" s="57"/>
      <c r="UT13" s="57"/>
      <c r="UU13" s="57"/>
      <c r="UV13" s="57"/>
      <c r="UW13" s="57"/>
      <c r="UX13" s="57"/>
      <c r="UY13" s="57"/>
      <c r="UZ13" s="57"/>
      <c r="VA13" s="57"/>
      <c r="VB13" s="57"/>
      <c r="VC13" s="57"/>
      <c r="VD13" s="57"/>
      <c r="VE13" s="57"/>
      <c r="VF13" s="57"/>
      <c r="VG13" s="57"/>
      <c r="VH13" s="57"/>
      <c r="VI13" s="57"/>
      <c r="VJ13" s="57"/>
      <c r="VK13" s="57"/>
      <c r="VL13" s="57"/>
      <c r="VM13" s="57"/>
      <c r="VN13" s="57"/>
      <c r="VO13" s="57"/>
      <c r="VP13" s="57"/>
      <c r="VQ13" s="57"/>
      <c r="VR13" s="57"/>
      <c r="VS13" s="57"/>
      <c r="VT13" s="57"/>
      <c r="VU13" s="57"/>
      <c r="VV13" s="57"/>
      <c r="VW13" s="57"/>
      <c r="VX13" s="57"/>
      <c r="VY13" s="57"/>
      <c r="VZ13" s="57"/>
      <c r="WA13" s="57"/>
      <c r="WB13" s="57"/>
      <c r="WC13" s="57"/>
      <c r="WD13" s="57"/>
      <c r="WE13" s="57"/>
      <c r="WF13" s="57"/>
      <c r="WG13" s="57"/>
      <c r="WH13" s="57"/>
      <c r="WI13" s="57"/>
      <c r="WJ13" s="57"/>
      <c r="WK13" s="57"/>
      <c r="WL13" s="57"/>
      <c r="WM13" s="57"/>
      <c r="WN13" s="57"/>
      <c r="WO13" s="57"/>
      <c r="WP13" s="57"/>
      <c r="WQ13" s="57"/>
      <c r="WR13" s="57"/>
      <c r="WS13" s="57"/>
      <c r="WT13" s="57"/>
      <c r="WU13" s="57"/>
      <c r="WV13" s="57"/>
      <c r="WW13" s="57"/>
      <c r="WX13" s="57"/>
      <c r="WY13" s="57"/>
      <c r="WZ13" s="57"/>
      <c r="XA13" s="57"/>
      <c r="XB13" s="57"/>
      <c r="XC13" s="57"/>
      <c r="XD13" s="57"/>
      <c r="XE13" s="57"/>
      <c r="XF13" s="57"/>
      <c r="XG13" s="57"/>
      <c r="XH13" s="57"/>
      <c r="XI13" s="57"/>
      <c r="XJ13" s="57"/>
      <c r="XK13" s="57"/>
      <c r="XL13" s="57"/>
      <c r="XM13" s="57"/>
      <c r="XN13" s="57"/>
      <c r="XO13" s="57"/>
      <c r="XP13" s="57"/>
      <c r="XQ13" s="57"/>
      <c r="XR13" s="57"/>
      <c r="XS13" s="57"/>
      <c r="XT13" s="57"/>
      <c r="XU13" s="57"/>
      <c r="XV13" s="57"/>
      <c r="XW13" s="57"/>
      <c r="XX13" s="57"/>
      <c r="XY13" s="57"/>
      <c r="XZ13" s="57"/>
      <c r="YA13" s="57"/>
      <c r="YB13" s="57"/>
      <c r="YC13" s="57"/>
      <c r="YD13" s="57"/>
      <c r="YE13" s="57"/>
      <c r="YF13" s="57"/>
      <c r="YG13" s="57"/>
      <c r="YH13" s="57"/>
      <c r="YI13" s="57"/>
      <c r="YJ13" s="57"/>
      <c r="YK13" s="57"/>
      <c r="YL13" s="57"/>
      <c r="YM13" s="57"/>
      <c r="YN13" s="57"/>
      <c r="YO13" s="57"/>
      <c r="YP13" s="57"/>
      <c r="YQ13" s="57"/>
      <c r="YR13" s="57"/>
      <c r="YS13" s="57"/>
      <c r="YT13" s="57"/>
      <c r="YU13" s="57"/>
      <c r="YV13" s="57"/>
      <c r="YW13" s="57"/>
      <c r="YX13" s="57"/>
      <c r="YY13" s="57"/>
      <c r="YZ13" s="57"/>
      <c r="ZA13" s="57"/>
      <c r="ZB13" s="57"/>
      <c r="ZC13" s="57"/>
      <c r="ZD13" s="57"/>
      <c r="ZE13" s="57"/>
      <c r="ZF13" s="57"/>
      <c r="ZG13" s="57"/>
      <c r="ZH13" s="57"/>
      <c r="ZI13" s="57"/>
      <c r="ZJ13" s="57"/>
      <c r="ZK13" s="57"/>
      <c r="ZL13" s="57"/>
      <c r="ZM13" s="57"/>
      <c r="ZN13" s="57"/>
      <c r="ZO13" s="57"/>
      <c r="ZP13" s="57"/>
      <c r="ZQ13" s="57"/>
      <c r="ZR13" s="57"/>
      <c r="ZS13" s="57"/>
      <c r="ZT13" s="57"/>
      <c r="ZU13" s="57"/>
      <c r="ZV13" s="57"/>
      <c r="ZW13" s="57"/>
      <c r="ZX13" s="57"/>
      <c r="ZY13" s="57"/>
      <c r="ZZ13" s="57"/>
      <c r="AAA13" s="57"/>
      <c r="AAB13" s="57"/>
      <c r="AAC13" s="57"/>
      <c r="AAD13" s="57"/>
      <c r="AAE13" s="57"/>
      <c r="AAF13" s="57"/>
      <c r="AAG13" s="57"/>
      <c r="AAH13" s="57"/>
      <c r="AAI13" s="57"/>
      <c r="AAJ13" s="57"/>
      <c r="AAK13" s="57"/>
      <c r="AAL13" s="57"/>
      <c r="AAM13" s="57"/>
      <c r="AAN13" s="57"/>
      <c r="AAO13" s="57"/>
      <c r="AAP13" s="57"/>
      <c r="AAQ13" s="57"/>
      <c r="AAR13" s="57"/>
      <c r="AAS13" s="57"/>
      <c r="AAT13" s="57"/>
      <c r="AAU13" s="57"/>
      <c r="AAV13" s="57"/>
      <c r="AAW13" s="57"/>
      <c r="AAX13" s="57"/>
      <c r="AAY13" s="57"/>
      <c r="AAZ13" s="57"/>
      <c r="ABA13" s="57"/>
      <c r="ABB13" s="57"/>
      <c r="ABC13" s="57"/>
      <c r="ABD13" s="57"/>
      <c r="ABE13" s="57"/>
      <c r="ABF13" s="57"/>
      <c r="ABG13" s="57"/>
      <c r="ABH13" s="57"/>
      <c r="ABI13" s="57"/>
      <c r="ABJ13" s="57"/>
      <c r="ABK13" s="57"/>
      <c r="ABL13" s="57"/>
      <c r="ABM13" s="57"/>
      <c r="ABN13" s="57"/>
      <c r="ABO13" s="57"/>
      <c r="ABP13" s="57"/>
      <c r="ABQ13" s="57"/>
      <c r="ABR13" s="57"/>
      <c r="ABS13" s="57"/>
      <c r="ABT13" s="57"/>
      <c r="ABU13" s="57"/>
      <c r="ABV13" s="57"/>
      <c r="ABW13" s="57"/>
      <c r="ABX13" s="57"/>
      <c r="ABY13" s="57"/>
      <c r="ABZ13" s="57"/>
      <c r="ACA13" s="57"/>
      <c r="ACB13" s="57"/>
      <c r="ACC13" s="57"/>
      <c r="ACD13" s="57"/>
      <c r="ACE13" s="57"/>
      <c r="ACF13" s="57"/>
      <c r="ACG13" s="57"/>
      <c r="ACH13" s="57"/>
      <c r="ACI13" s="57"/>
      <c r="ACJ13" s="57"/>
      <c r="ACK13" s="57"/>
      <c r="ACL13" s="57"/>
      <c r="ACM13" s="57"/>
      <c r="ACN13" s="57"/>
      <c r="ACO13" s="57"/>
      <c r="ACP13" s="57"/>
      <c r="ACQ13" s="57"/>
      <c r="ACR13" s="57"/>
      <c r="ACS13" s="57"/>
      <c r="ACT13" s="57"/>
      <c r="ACU13" s="57"/>
      <c r="ACV13" s="57"/>
      <c r="ACW13" s="57"/>
      <c r="ACX13" s="57"/>
      <c r="ACY13" s="57"/>
      <c r="ACZ13" s="57"/>
      <c r="ADA13" s="57"/>
      <c r="ADB13" s="57"/>
      <c r="ADC13" s="57"/>
      <c r="ADD13" s="57"/>
      <c r="ADE13" s="57"/>
      <c r="ADF13" s="57"/>
      <c r="ADG13" s="57"/>
      <c r="ADH13" s="57"/>
      <c r="ADI13" s="57"/>
      <c r="ADJ13" s="57"/>
      <c r="ADK13" s="57"/>
      <c r="ADL13" s="57"/>
      <c r="ADM13" s="57"/>
      <c r="ADN13" s="57"/>
      <c r="ADO13" s="57"/>
      <c r="ADP13" s="57"/>
      <c r="ADQ13" s="57"/>
      <c r="ADR13" s="57"/>
      <c r="ADS13" s="57"/>
      <c r="ADT13" s="57"/>
      <c r="ADU13" s="57"/>
      <c r="ADV13" s="57"/>
      <c r="ADW13" s="57"/>
      <c r="ADX13" s="57"/>
      <c r="ADY13" s="57"/>
      <c r="ADZ13" s="57"/>
      <c r="AEA13" s="57"/>
      <c r="AEB13" s="57"/>
      <c r="AEC13" s="57"/>
      <c r="AED13" s="57"/>
      <c r="AEE13" s="57"/>
      <c r="AEF13" s="57"/>
      <c r="AEG13" s="57"/>
      <c r="AEH13" s="57"/>
      <c r="AEI13" s="57"/>
      <c r="AEJ13" s="57"/>
      <c r="AEK13" s="57"/>
      <c r="AEL13" s="57"/>
      <c r="AEM13" s="57"/>
      <c r="AEN13" s="57"/>
      <c r="AEO13" s="57"/>
      <c r="AEP13" s="57"/>
      <c r="AEQ13" s="57"/>
      <c r="AER13" s="57"/>
      <c r="AES13" s="57"/>
      <c r="AET13" s="57"/>
      <c r="AEU13" s="57"/>
      <c r="AEV13" s="57"/>
      <c r="AEW13" s="57"/>
      <c r="AEX13" s="57"/>
      <c r="AEY13" s="57"/>
      <c r="AEZ13" s="57"/>
      <c r="AFA13" s="57"/>
      <c r="AFB13" s="57"/>
      <c r="AFC13" s="57"/>
      <c r="AFD13" s="57"/>
      <c r="AFE13" s="57"/>
      <c r="AFF13" s="57"/>
      <c r="AFG13" s="57"/>
      <c r="AFH13" s="57"/>
      <c r="AFI13" s="57"/>
      <c r="AFJ13" s="57"/>
      <c r="AFK13" s="57"/>
      <c r="AFL13" s="57"/>
      <c r="AFM13" s="57"/>
      <c r="AFN13" s="57"/>
      <c r="AFO13" s="57"/>
      <c r="AFP13" s="57"/>
      <c r="AFQ13" s="57"/>
      <c r="AFR13" s="57"/>
      <c r="AFS13" s="57"/>
      <c r="AFT13" s="57"/>
      <c r="AFU13" s="57"/>
      <c r="AFV13" s="57"/>
      <c r="AFW13" s="57"/>
      <c r="AFX13" s="57"/>
      <c r="AFY13" s="57"/>
      <c r="AFZ13" s="57"/>
      <c r="AGA13" s="57"/>
      <c r="AGB13" s="57"/>
      <c r="AGC13" s="57"/>
      <c r="AGD13" s="57"/>
      <c r="AGE13" s="57"/>
      <c r="AGF13" s="57"/>
      <c r="AGG13" s="57"/>
      <c r="AGH13" s="57"/>
      <c r="AGI13" s="57"/>
      <c r="AGJ13" s="57"/>
      <c r="AGK13" s="57"/>
      <c r="AGL13" s="57"/>
      <c r="AGM13" s="57"/>
      <c r="AGN13" s="57"/>
      <c r="AGO13" s="57"/>
      <c r="AGP13" s="57"/>
      <c r="AGQ13" s="57"/>
      <c r="AGR13" s="57"/>
      <c r="AGS13" s="57"/>
      <c r="AGT13" s="57"/>
      <c r="AGU13" s="57"/>
      <c r="AGV13" s="57"/>
      <c r="AGW13" s="57"/>
      <c r="AGX13" s="57"/>
      <c r="AGY13" s="57"/>
      <c r="AGZ13" s="57"/>
      <c r="AHA13" s="57"/>
      <c r="AHB13" s="57"/>
      <c r="AHC13" s="57"/>
      <c r="AHD13" s="57"/>
      <c r="AHE13" s="57"/>
      <c r="AHF13" s="57"/>
      <c r="AHG13" s="57"/>
      <c r="AHH13" s="57"/>
      <c r="AHI13" s="57"/>
      <c r="AHJ13" s="57"/>
      <c r="AHK13" s="57"/>
      <c r="AHL13" s="57"/>
      <c r="AHM13" s="57"/>
      <c r="AHN13" s="57"/>
      <c r="AHO13" s="57"/>
      <c r="AHP13" s="57"/>
      <c r="AHQ13" s="57"/>
      <c r="AHR13" s="57"/>
      <c r="AHS13" s="57"/>
      <c r="AHT13" s="57"/>
      <c r="AHU13" s="57"/>
      <c r="AHV13" s="57"/>
      <c r="AHW13" s="57"/>
      <c r="AHX13" s="57"/>
    </row>
    <row r="14" spans="1:908" s="56" customFormat="1" ht="36.75" customHeight="1" x14ac:dyDescent="0.2">
      <c r="A14" s="462" t="s">
        <v>388</v>
      </c>
      <c r="B14" s="463">
        <f>'PRESUPUESTO P.II.B-Entidad'!D32</f>
        <v>0</v>
      </c>
      <c r="C14" s="463">
        <f>'PRESUPUESTO P.II.B-Entidad'!E32</f>
        <v>0</v>
      </c>
      <c r="D14" s="463">
        <f>'PRESUPUESTO P.II.B-Entidad'!F32</f>
        <v>0</v>
      </c>
      <c r="E14" s="61"/>
      <c r="F14" s="61"/>
      <c r="G14"/>
      <c r="H14"/>
      <c r="I14"/>
      <c r="J14"/>
      <c r="K14"/>
      <c r="L14"/>
      <c r="M14"/>
      <c r="N14"/>
      <c r="O14"/>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57"/>
      <c r="BV14" s="57"/>
      <c r="BW14" s="57"/>
      <c r="BX14" s="57"/>
      <c r="BY14" s="57"/>
      <c r="BZ14" s="57"/>
      <c r="CA14" s="57"/>
      <c r="CB14" s="57"/>
      <c r="CC14" s="57"/>
      <c r="CD14" s="57"/>
      <c r="CE14" s="57"/>
      <c r="CF14" s="57"/>
      <c r="CG14" s="57"/>
      <c r="CH14" s="57"/>
      <c r="CI14" s="57"/>
      <c r="CJ14" s="57"/>
      <c r="CK14" s="57"/>
      <c r="CL14" s="57"/>
      <c r="CM14" s="57"/>
      <c r="CN14" s="57"/>
      <c r="CO14" s="57"/>
      <c r="CP14" s="57"/>
      <c r="CQ14" s="57"/>
      <c r="CR14" s="57"/>
      <c r="CS14" s="57"/>
      <c r="CT14" s="57"/>
      <c r="CU14" s="57"/>
      <c r="CV14" s="57"/>
      <c r="CW14" s="57"/>
      <c r="CX14" s="57"/>
      <c r="CY14" s="57"/>
      <c r="CZ14" s="57"/>
      <c r="DA14" s="57"/>
      <c r="DB14" s="57"/>
      <c r="DC14" s="57"/>
      <c r="DD14" s="57"/>
      <c r="DE14" s="57"/>
      <c r="DF14" s="57"/>
      <c r="DG14" s="57"/>
      <c r="DH14" s="57"/>
      <c r="DI14" s="57"/>
      <c r="DJ14" s="57"/>
      <c r="DK14" s="57"/>
      <c r="DL14" s="57"/>
      <c r="DM14" s="57"/>
      <c r="DN14" s="57"/>
      <c r="DO14" s="57"/>
      <c r="DP14" s="57"/>
      <c r="DQ14" s="57"/>
      <c r="DR14" s="57"/>
      <c r="DS14" s="57"/>
      <c r="DT14" s="57"/>
      <c r="DU14" s="57"/>
      <c r="DV14" s="57"/>
      <c r="DW14" s="57"/>
      <c r="DX14" s="57"/>
      <c r="DY14" s="57"/>
      <c r="DZ14" s="57"/>
      <c r="EA14" s="57"/>
      <c r="EB14" s="57"/>
      <c r="EC14" s="57"/>
      <c r="ED14" s="57"/>
      <c r="EE14" s="57"/>
      <c r="EF14" s="57"/>
      <c r="EG14" s="57"/>
      <c r="EH14" s="57"/>
      <c r="EI14" s="57"/>
      <c r="EJ14" s="57"/>
      <c r="EK14" s="57"/>
      <c r="EL14" s="57"/>
      <c r="EM14" s="57"/>
      <c r="EN14" s="57"/>
      <c r="EO14" s="57"/>
      <c r="EP14" s="57"/>
      <c r="EQ14" s="57"/>
      <c r="ER14" s="57"/>
      <c r="ES14" s="57"/>
      <c r="ET14" s="57"/>
      <c r="EU14" s="57"/>
      <c r="EV14" s="57"/>
      <c r="EW14" s="57"/>
      <c r="EX14" s="57"/>
      <c r="EY14" s="57"/>
      <c r="EZ14" s="57"/>
      <c r="FA14" s="57"/>
      <c r="FB14" s="57"/>
      <c r="FC14" s="57"/>
      <c r="FD14" s="57"/>
      <c r="FE14" s="57"/>
      <c r="FF14" s="57"/>
      <c r="FG14" s="57"/>
      <c r="FH14" s="57"/>
      <c r="FI14" s="57"/>
      <c r="FJ14" s="57"/>
      <c r="FK14" s="57"/>
      <c r="FL14" s="57"/>
      <c r="FM14" s="57"/>
      <c r="FN14" s="57"/>
      <c r="FO14" s="57"/>
      <c r="FP14" s="57"/>
      <c r="FQ14" s="57"/>
      <c r="FR14" s="57"/>
      <c r="FS14" s="57"/>
      <c r="FT14" s="57"/>
      <c r="FU14" s="57"/>
      <c r="FV14" s="57"/>
      <c r="FW14" s="57"/>
      <c r="FX14" s="57"/>
      <c r="FY14" s="57"/>
      <c r="FZ14" s="57"/>
      <c r="GA14" s="57"/>
      <c r="GB14" s="57"/>
      <c r="GC14" s="57"/>
      <c r="GD14" s="57"/>
      <c r="GE14" s="57"/>
      <c r="GF14" s="57"/>
      <c r="GG14" s="57"/>
      <c r="GH14" s="57"/>
      <c r="GI14" s="57"/>
      <c r="GJ14" s="57"/>
      <c r="GK14" s="57"/>
      <c r="GL14" s="57"/>
      <c r="GM14" s="57"/>
      <c r="GN14" s="57"/>
      <c r="GO14" s="57"/>
      <c r="GP14" s="57"/>
      <c r="GQ14" s="57"/>
      <c r="GR14" s="57"/>
      <c r="GS14" s="57"/>
      <c r="GT14" s="57"/>
      <c r="GU14" s="57"/>
      <c r="GV14" s="57"/>
      <c r="GW14" s="57"/>
      <c r="GX14" s="57"/>
      <c r="GY14" s="57"/>
      <c r="GZ14" s="57"/>
      <c r="HA14" s="57"/>
      <c r="HB14" s="57"/>
      <c r="HC14" s="57"/>
      <c r="HD14" s="57"/>
      <c r="HE14" s="57"/>
      <c r="HF14" s="57"/>
      <c r="HG14" s="57"/>
      <c r="HH14" s="57"/>
      <c r="HI14" s="57"/>
      <c r="HJ14" s="57"/>
      <c r="HK14" s="57"/>
      <c r="HL14" s="57"/>
      <c r="HM14" s="57"/>
      <c r="HN14" s="57"/>
      <c r="HO14" s="57"/>
      <c r="HP14" s="57"/>
      <c r="HQ14" s="57"/>
      <c r="HR14" s="57"/>
      <c r="HS14" s="57"/>
      <c r="HT14" s="57"/>
      <c r="HU14" s="57"/>
      <c r="HV14" s="57"/>
      <c r="HW14" s="57"/>
      <c r="HX14" s="57"/>
      <c r="HY14" s="57"/>
      <c r="HZ14" s="57"/>
      <c r="IA14" s="57"/>
      <c r="IB14" s="57"/>
      <c r="IC14" s="57"/>
      <c r="ID14" s="57"/>
      <c r="IE14" s="57"/>
      <c r="IF14" s="57"/>
      <c r="IG14" s="57"/>
      <c r="IH14" s="57"/>
      <c r="II14" s="57"/>
      <c r="IJ14" s="57"/>
      <c r="IK14" s="57"/>
      <c r="IL14" s="57"/>
      <c r="IM14" s="57"/>
      <c r="IN14" s="57"/>
      <c r="IO14" s="57"/>
      <c r="IP14" s="57"/>
      <c r="IQ14" s="57"/>
      <c r="IR14" s="57"/>
      <c r="IS14" s="57"/>
      <c r="IT14" s="57"/>
      <c r="IU14" s="57"/>
      <c r="IV14" s="57"/>
      <c r="IW14" s="57"/>
      <c r="IX14" s="57"/>
      <c r="IY14" s="57"/>
      <c r="IZ14" s="57"/>
      <c r="JA14" s="57"/>
      <c r="JB14" s="57"/>
      <c r="JC14" s="57"/>
      <c r="JD14" s="57"/>
      <c r="JE14" s="57"/>
      <c r="JF14" s="57"/>
      <c r="JG14" s="57"/>
      <c r="JH14" s="57"/>
      <c r="JI14" s="57"/>
      <c r="JJ14" s="57"/>
      <c r="JK14" s="57"/>
      <c r="JL14" s="57"/>
      <c r="JM14" s="57"/>
      <c r="JN14" s="57"/>
      <c r="JO14" s="57"/>
      <c r="JP14" s="57"/>
      <c r="JQ14" s="57"/>
      <c r="JR14" s="57"/>
      <c r="JS14" s="57"/>
      <c r="JT14" s="57"/>
      <c r="JU14" s="57"/>
      <c r="JV14" s="57"/>
      <c r="JW14" s="57"/>
      <c r="JX14" s="57"/>
      <c r="JY14" s="57"/>
      <c r="JZ14" s="57"/>
      <c r="KA14" s="57"/>
      <c r="KB14" s="57"/>
      <c r="KC14" s="57"/>
      <c r="KD14" s="57"/>
      <c r="KE14" s="57"/>
      <c r="KF14" s="57"/>
      <c r="KG14" s="57"/>
      <c r="KH14" s="57"/>
      <c r="KI14" s="57"/>
      <c r="KJ14" s="57"/>
      <c r="KK14" s="57"/>
      <c r="KL14" s="57"/>
      <c r="KM14" s="57"/>
      <c r="KN14" s="57"/>
      <c r="KO14" s="57"/>
      <c r="KP14" s="57"/>
      <c r="KQ14" s="57"/>
      <c r="KR14" s="57"/>
      <c r="KS14" s="57"/>
      <c r="KT14" s="57"/>
      <c r="KU14" s="57"/>
      <c r="KV14" s="57"/>
      <c r="KW14" s="57"/>
      <c r="KX14" s="57"/>
      <c r="KY14" s="57"/>
      <c r="KZ14" s="57"/>
      <c r="LA14" s="57"/>
      <c r="LB14" s="57"/>
      <c r="LC14" s="57"/>
      <c r="LD14" s="57"/>
      <c r="LE14" s="57"/>
      <c r="LF14" s="57"/>
      <c r="LG14" s="57"/>
      <c r="LH14" s="57"/>
      <c r="LI14" s="57"/>
      <c r="LJ14" s="57"/>
      <c r="LK14" s="57"/>
      <c r="LL14" s="57"/>
      <c r="LM14" s="57"/>
      <c r="LN14" s="57"/>
      <c r="LO14" s="57"/>
      <c r="LP14" s="57"/>
      <c r="LQ14" s="57"/>
      <c r="LR14" s="57"/>
      <c r="LS14" s="57"/>
      <c r="LT14" s="57"/>
      <c r="LU14" s="57"/>
      <c r="LV14" s="57"/>
      <c r="LW14" s="57"/>
      <c r="LX14" s="57"/>
      <c r="LY14" s="57"/>
      <c r="LZ14" s="57"/>
      <c r="MA14" s="57"/>
      <c r="MB14" s="57"/>
      <c r="MC14" s="57"/>
      <c r="MD14" s="57"/>
      <c r="ME14" s="57"/>
      <c r="MF14" s="57"/>
      <c r="MG14" s="57"/>
      <c r="MH14" s="57"/>
      <c r="MI14" s="57"/>
      <c r="MJ14" s="57"/>
      <c r="MK14" s="57"/>
      <c r="ML14" s="57"/>
      <c r="MM14" s="57"/>
      <c r="MN14" s="57"/>
      <c r="MO14" s="57"/>
      <c r="MP14" s="57"/>
      <c r="MQ14" s="57"/>
      <c r="MR14" s="57"/>
      <c r="MS14" s="57"/>
      <c r="MT14" s="57"/>
      <c r="MU14" s="57"/>
      <c r="MV14" s="57"/>
      <c r="MW14" s="57"/>
      <c r="MX14" s="57"/>
      <c r="MY14" s="57"/>
      <c r="MZ14" s="57"/>
      <c r="NA14" s="57"/>
      <c r="NB14" s="57"/>
      <c r="NC14" s="57"/>
      <c r="ND14" s="57"/>
      <c r="NE14" s="57"/>
      <c r="NF14" s="57"/>
      <c r="NG14" s="57"/>
      <c r="NH14" s="57"/>
      <c r="NI14" s="57"/>
      <c r="NJ14" s="57"/>
      <c r="NK14" s="57"/>
      <c r="NL14" s="57"/>
      <c r="NM14" s="57"/>
      <c r="NN14" s="57"/>
      <c r="NO14" s="57"/>
      <c r="NP14" s="57"/>
      <c r="NQ14" s="57"/>
      <c r="NR14" s="57"/>
      <c r="NS14" s="57"/>
      <c r="NT14" s="57"/>
      <c r="NU14" s="57"/>
      <c r="NV14" s="57"/>
      <c r="NW14" s="57"/>
      <c r="NX14" s="57"/>
      <c r="NY14" s="57"/>
      <c r="NZ14" s="57"/>
      <c r="OA14" s="57"/>
      <c r="OB14" s="57"/>
      <c r="OC14" s="57"/>
      <c r="OD14" s="57"/>
      <c r="OE14" s="57"/>
      <c r="OF14" s="57"/>
      <c r="OG14" s="57"/>
      <c r="OH14" s="57"/>
      <c r="OI14" s="57"/>
      <c r="OJ14" s="57"/>
      <c r="OK14" s="57"/>
      <c r="OL14" s="57"/>
      <c r="OM14" s="57"/>
      <c r="ON14" s="57"/>
      <c r="OO14" s="57"/>
      <c r="OP14" s="57"/>
      <c r="OQ14" s="57"/>
      <c r="OR14" s="57"/>
      <c r="OS14" s="57"/>
      <c r="OT14" s="57"/>
      <c r="OU14" s="57"/>
      <c r="OV14" s="57"/>
      <c r="OW14" s="57"/>
      <c r="OX14" s="57"/>
      <c r="OY14" s="57"/>
      <c r="OZ14" s="57"/>
      <c r="PA14" s="57"/>
      <c r="PB14" s="57"/>
      <c r="PC14" s="57"/>
      <c r="PD14" s="57"/>
      <c r="PE14" s="57"/>
      <c r="PF14" s="57"/>
      <c r="PG14" s="57"/>
      <c r="PH14" s="57"/>
      <c r="PI14" s="57"/>
      <c r="PJ14" s="57"/>
      <c r="PK14" s="57"/>
      <c r="PL14" s="57"/>
      <c r="PM14" s="57"/>
      <c r="PN14" s="57"/>
      <c r="PO14" s="57"/>
      <c r="PP14" s="57"/>
      <c r="PQ14" s="57"/>
      <c r="PR14" s="57"/>
      <c r="PS14" s="57"/>
      <c r="PT14" s="57"/>
      <c r="PU14" s="57"/>
      <c r="PV14" s="57"/>
      <c r="PW14" s="57"/>
      <c r="PX14" s="57"/>
      <c r="PY14" s="57"/>
      <c r="PZ14" s="57"/>
      <c r="QA14" s="57"/>
      <c r="QB14" s="57"/>
      <c r="QC14" s="57"/>
      <c r="QD14" s="57"/>
      <c r="QE14" s="57"/>
      <c r="QF14" s="57"/>
      <c r="QG14" s="57"/>
      <c r="QH14" s="57"/>
      <c r="QI14" s="57"/>
      <c r="QJ14" s="57"/>
      <c r="QK14" s="57"/>
      <c r="QL14" s="57"/>
      <c r="QM14" s="57"/>
      <c r="QN14" s="57"/>
      <c r="QO14" s="57"/>
      <c r="QP14" s="57"/>
      <c r="QQ14" s="57"/>
      <c r="QR14" s="57"/>
      <c r="QS14" s="57"/>
      <c r="QT14" s="57"/>
      <c r="QU14" s="57"/>
      <c r="QV14" s="57"/>
      <c r="QW14" s="57"/>
      <c r="QX14" s="57"/>
      <c r="QY14" s="57"/>
      <c r="QZ14" s="57"/>
      <c r="RA14" s="57"/>
      <c r="RB14" s="57"/>
      <c r="RC14" s="57"/>
      <c r="RD14" s="57"/>
      <c r="RE14" s="57"/>
      <c r="RF14" s="57"/>
      <c r="RG14" s="57"/>
      <c r="RH14" s="57"/>
      <c r="RI14" s="57"/>
      <c r="RJ14" s="57"/>
      <c r="RK14" s="57"/>
      <c r="RL14" s="57"/>
      <c r="RM14" s="57"/>
      <c r="RN14" s="57"/>
      <c r="RO14" s="57"/>
      <c r="RP14" s="57"/>
      <c r="RQ14" s="57"/>
      <c r="RR14" s="57"/>
      <c r="RS14" s="57"/>
      <c r="RT14" s="57"/>
      <c r="RU14" s="57"/>
      <c r="RV14" s="57"/>
      <c r="RW14" s="57"/>
      <c r="RX14" s="57"/>
      <c r="RY14" s="57"/>
      <c r="RZ14" s="57"/>
      <c r="SA14" s="57"/>
      <c r="SB14" s="57"/>
      <c r="SC14" s="57"/>
      <c r="SD14" s="57"/>
      <c r="SE14" s="57"/>
      <c r="SF14" s="57"/>
      <c r="SG14" s="57"/>
      <c r="SH14" s="57"/>
      <c r="SI14" s="57"/>
      <c r="SJ14" s="57"/>
      <c r="SK14" s="57"/>
      <c r="SL14" s="57"/>
      <c r="SM14" s="57"/>
      <c r="SN14" s="57"/>
      <c r="SO14" s="57"/>
      <c r="SP14" s="57"/>
      <c r="SQ14" s="57"/>
      <c r="SR14" s="57"/>
      <c r="SS14" s="57"/>
      <c r="ST14" s="57"/>
      <c r="SU14" s="57"/>
      <c r="SV14" s="57"/>
      <c r="SW14" s="57"/>
      <c r="SX14" s="57"/>
      <c r="SY14" s="57"/>
      <c r="SZ14" s="57"/>
      <c r="TA14" s="57"/>
      <c r="TB14" s="57"/>
      <c r="TC14" s="57"/>
      <c r="TD14" s="57"/>
      <c r="TE14" s="57"/>
      <c r="TF14" s="57"/>
      <c r="TG14" s="57"/>
      <c r="TH14" s="57"/>
      <c r="TI14" s="57"/>
      <c r="TJ14" s="57"/>
      <c r="TK14" s="57"/>
      <c r="TL14" s="57"/>
      <c r="TM14" s="57"/>
      <c r="TN14" s="57"/>
      <c r="TO14" s="57"/>
      <c r="TP14" s="57"/>
      <c r="TQ14" s="57"/>
      <c r="TR14" s="57"/>
      <c r="TS14" s="57"/>
      <c r="TT14" s="57"/>
      <c r="TU14" s="57"/>
      <c r="TV14" s="57"/>
      <c r="TW14" s="57"/>
      <c r="TX14" s="57"/>
      <c r="TY14" s="57"/>
      <c r="TZ14" s="57"/>
      <c r="UA14" s="57"/>
      <c r="UB14" s="57"/>
      <c r="UC14" s="57"/>
      <c r="UD14" s="57"/>
      <c r="UE14" s="57"/>
      <c r="UF14" s="57"/>
      <c r="UG14" s="57"/>
      <c r="UH14" s="57"/>
      <c r="UI14" s="57"/>
      <c r="UJ14" s="57"/>
      <c r="UK14" s="57"/>
      <c r="UL14" s="57"/>
      <c r="UM14" s="57"/>
      <c r="UN14" s="57"/>
      <c r="UO14" s="57"/>
      <c r="UP14" s="57"/>
      <c r="UQ14" s="57"/>
      <c r="UR14" s="57"/>
      <c r="US14" s="57"/>
      <c r="UT14" s="57"/>
      <c r="UU14" s="57"/>
      <c r="UV14" s="57"/>
      <c r="UW14" s="57"/>
      <c r="UX14" s="57"/>
      <c r="UY14" s="57"/>
      <c r="UZ14" s="57"/>
      <c r="VA14" s="57"/>
      <c r="VB14" s="57"/>
      <c r="VC14" s="57"/>
      <c r="VD14" s="57"/>
      <c r="VE14" s="57"/>
      <c r="VF14" s="57"/>
      <c r="VG14" s="57"/>
      <c r="VH14" s="57"/>
      <c r="VI14" s="57"/>
      <c r="VJ14" s="57"/>
      <c r="VK14" s="57"/>
      <c r="VL14" s="57"/>
      <c r="VM14" s="57"/>
      <c r="VN14" s="57"/>
      <c r="VO14" s="57"/>
      <c r="VP14" s="57"/>
      <c r="VQ14" s="57"/>
      <c r="VR14" s="57"/>
      <c r="VS14" s="57"/>
      <c r="VT14" s="57"/>
      <c r="VU14" s="57"/>
      <c r="VV14" s="57"/>
      <c r="VW14" s="57"/>
      <c r="VX14" s="57"/>
      <c r="VY14" s="57"/>
      <c r="VZ14" s="57"/>
      <c r="WA14" s="57"/>
      <c r="WB14" s="57"/>
      <c r="WC14" s="57"/>
      <c r="WD14" s="57"/>
      <c r="WE14" s="57"/>
      <c r="WF14" s="57"/>
      <c r="WG14" s="57"/>
      <c r="WH14" s="57"/>
      <c r="WI14" s="57"/>
      <c r="WJ14" s="57"/>
      <c r="WK14" s="57"/>
      <c r="WL14" s="57"/>
      <c r="WM14" s="57"/>
      <c r="WN14" s="57"/>
      <c r="WO14" s="57"/>
      <c r="WP14" s="57"/>
      <c r="WQ14" s="57"/>
      <c r="WR14" s="57"/>
      <c r="WS14" s="57"/>
      <c r="WT14" s="57"/>
      <c r="WU14" s="57"/>
      <c r="WV14" s="57"/>
      <c r="WW14" s="57"/>
      <c r="WX14" s="57"/>
      <c r="WY14" s="57"/>
      <c r="WZ14" s="57"/>
      <c r="XA14" s="57"/>
      <c r="XB14" s="57"/>
      <c r="XC14" s="57"/>
      <c r="XD14" s="57"/>
      <c r="XE14" s="57"/>
      <c r="XF14" s="57"/>
      <c r="XG14" s="57"/>
      <c r="XH14" s="57"/>
      <c r="XI14" s="57"/>
      <c r="XJ14" s="57"/>
      <c r="XK14" s="57"/>
      <c r="XL14" s="57"/>
      <c r="XM14" s="57"/>
      <c r="XN14" s="57"/>
      <c r="XO14" s="57"/>
      <c r="XP14" s="57"/>
      <c r="XQ14" s="57"/>
      <c r="XR14" s="57"/>
      <c r="XS14" s="57"/>
      <c r="XT14" s="57"/>
      <c r="XU14" s="57"/>
      <c r="XV14" s="57"/>
      <c r="XW14" s="57"/>
      <c r="XX14" s="57"/>
      <c r="XY14" s="57"/>
      <c r="XZ14" s="57"/>
      <c r="YA14" s="57"/>
      <c r="YB14" s="57"/>
      <c r="YC14" s="57"/>
      <c r="YD14" s="57"/>
      <c r="YE14" s="57"/>
      <c r="YF14" s="57"/>
      <c r="YG14" s="57"/>
      <c r="YH14" s="57"/>
      <c r="YI14" s="57"/>
      <c r="YJ14" s="57"/>
      <c r="YK14" s="57"/>
      <c r="YL14" s="57"/>
      <c r="YM14" s="57"/>
      <c r="YN14" s="57"/>
      <c r="YO14" s="57"/>
      <c r="YP14" s="57"/>
      <c r="YQ14" s="57"/>
      <c r="YR14" s="57"/>
      <c r="YS14" s="57"/>
      <c r="YT14" s="57"/>
      <c r="YU14" s="57"/>
      <c r="YV14" s="57"/>
      <c r="YW14" s="57"/>
      <c r="YX14" s="57"/>
      <c r="YY14" s="57"/>
      <c r="YZ14" s="57"/>
      <c r="ZA14" s="57"/>
      <c r="ZB14" s="57"/>
      <c r="ZC14" s="57"/>
      <c r="ZD14" s="57"/>
      <c r="ZE14" s="57"/>
      <c r="ZF14" s="57"/>
      <c r="ZG14" s="57"/>
      <c r="ZH14" s="57"/>
      <c r="ZI14" s="57"/>
      <c r="ZJ14" s="57"/>
      <c r="ZK14" s="57"/>
      <c r="ZL14" s="57"/>
      <c r="ZM14" s="57"/>
      <c r="ZN14" s="57"/>
      <c r="ZO14" s="57"/>
      <c r="ZP14" s="57"/>
      <c r="ZQ14" s="57"/>
      <c r="ZR14" s="57"/>
      <c r="ZS14" s="57"/>
      <c r="ZT14" s="57"/>
      <c r="ZU14" s="57"/>
      <c r="ZV14" s="57"/>
      <c r="ZW14" s="57"/>
      <c r="ZX14" s="57"/>
      <c r="ZY14" s="57"/>
      <c r="ZZ14" s="57"/>
      <c r="AAA14" s="57"/>
      <c r="AAB14" s="57"/>
      <c r="AAC14" s="57"/>
      <c r="AAD14" s="57"/>
      <c r="AAE14" s="57"/>
      <c r="AAF14" s="57"/>
      <c r="AAG14" s="57"/>
      <c r="AAH14" s="57"/>
      <c r="AAI14" s="57"/>
      <c r="AAJ14" s="57"/>
      <c r="AAK14" s="57"/>
      <c r="AAL14" s="57"/>
      <c r="AAM14" s="57"/>
      <c r="AAN14" s="57"/>
      <c r="AAO14" s="57"/>
      <c r="AAP14" s="57"/>
      <c r="AAQ14" s="57"/>
      <c r="AAR14" s="57"/>
      <c r="AAS14" s="57"/>
      <c r="AAT14" s="57"/>
      <c r="AAU14" s="57"/>
      <c r="AAV14" s="57"/>
      <c r="AAW14" s="57"/>
      <c r="AAX14" s="57"/>
      <c r="AAY14" s="57"/>
      <c r="AAZ14" s="57"/>
      <c r="ABA14" s="57"/>
      <c r="ABB14" s="57"/>
      <c r="ABC14" s="57"/>
      <c r="ABD14" s="57"/>
      <c r="ABE14" s="57"/>
      <c r="ABF14" s="57"/>
      <c r="ABG14" s="57"/>
      <c r="ABH14" s="57"/>
      <c r="ABI14" s="57"/>
      <c r="ABJ14" s="57"/>
      <c r="ABK14" s="57"/>
      <c r="ABL14" s="57"/>
      <c r="ABM14" s="57"/>
      <c r="ABN14" s="57"/>
      <c r="ABO14" s="57"/>
      <c r="ABP14" s="57"/>
      <c r="ABQ14" s="57"/>
      <c r="ABR14" s="57"/>
      <c r="ABS14" s="57"/>
      <c r="ABT14" s="57"/>
      <c r="ABU14" s="57"/>
      <c r="ABV14" s="57"/>
      <c r="ABW14" s="57"/>
      <c r="ABX14" s="57"/>
      <c r="ABY14" s="57"/>
      <c r="ABZ14" s="57"/>
      <c r="ACA14" s="57"/>
      <c r="ACB14" s="57"/>
      <c r="ACC14" s="57"/>
      <c r="ACD14" s="57"/>
      <c r="ACE14" s="57"/>
      <c r="ACF14" s="57"/>
      <c r="ACG14" s="57"/>
      <c r="ACH14" s="57"/>
      <c r="ACI14" s="57"/>
      <c r="ACJ14" s="57"/>
      <c r="ACK14" s="57"/>
      <c r="ACL14" s="57"/>
      <c r="ACM14" s="57"/>
      <c r="ACN14" s="57"/>
      <c r="ACO14" s="57"/>
      <c r="ACP14" s="57"/>
      <c r="ACQ14" s="57"/>
      <c r="ACR14" s="57"/>
      <c r="ACS14" s="57"/>
      <c r="ACT14" s="57"/>
      <c r="ACU14" s="57"/>
      <c r="ACV14" s="57"/>
      <c r="ACW14" s="57"/>
      <c r="ACX14" s="57"/>
      <c r="ACY14" s="57"/>
      <c r="ACZ14" s="57"/>
      <c r="ADA14" s="57"/>
      <c r="ADB14" s="57"/>
      <c r="ADC14" s="57"/>
      <c r="ADD14" s="57"/>
      <c r="ADE14" s="57"/>
      <c r="ADF14" s="57"/>
      <c r="ADG14" s="57"/>
      <c r="ADH14" s="57"/>
      <c r="ADI14" s="57"/>
      <c r="ADJ14" s="57"/>
      <c r="ADK14" s="57"/>
      <c r="ADL14" s="57"/>
      <c r="ADM14" s="57"/>
      <c r="ADN14" s="57"/>
      <c r="ADO14" s="57"/>
      <c r="ADP14" s="57"/>
      <c r="ADQ14" s="57"/>
      <c r="ADR14" s="57"/>
      <c r="ADS14" s="57"/>
      <c r="ADT14" s="57"/>
      <c r="ADU14" s="57"/>
      <c r="ADV14" s="57"/>
      <c r="ADW14" s="57"/>
      <c r="ADX14" s="57"/>
      <c r="ADY14" s="57"/>
      <c r="ADZ14" s="57"/>
      <c r="AEA14" s="57"/>
      <c r="AEB14" s="57"/>
      <c r="AEC14" s="57"/>
      <c r="AED14" s="57"/>
      <c r="AEE14" s="57"/>
      <c r="AEF14" s="57"/>
      <c r="AEG14" s="57"/>
      <c r="AEH14" s="57"/>
      <c r="AEI14" s="57"/>
      <c r="AEJ14" s="57"/>
      <c r="AEK14" s="57"/>
      <c r="AEL14" s="57"/>
      <c r="AEM14" s="57"/>
      <c r="AEN14" s="57"/>
      <c r="AEO14" s="57"/>
      <c r="AEP14" s="57"/>
      <c r="AEQ14" s="57"/>
      <c r="AER14" s="57"/>
      <c r="AES14" s="57"/>
      <c r="AET14" s="57"/>
      <c r="AEU14" s="57"/>
      <c r="AEV14" s="57"/>
      <c r="AEW14" s="57"/>
      <c r="AEX14" s="57"/>
      <c r="AEY14" s="57"/>
      <c r="AEZ14" s="57"/>
      <c r="AFA14" s="57"/>
      <c r="AFB14" s="57"/>
      <c r="AFC14" s="57"/>
      <c r="AFD14" s="57"/>
      <c r="AFE14" s="57"/>
      <c r="AFF14" s="57"/>
      <c r="AFG14" s="57"/>
      <c r="AFH14" s="57"/>
      <c r="AFI14" s="57"/>
      <c r="AFJ14" s="57"/>
      <c r="AFK14" s="57"/>
      <c r="AFL14" s="57"/>
      <c r="AFM14" s="57"/>
      <c r="AFN14" s="57"/>
      <c r="AFO14" s="57"/>
      <c r="AFP14" s="57"/>
      <c r="AFQ14" s="57"/>
      <c r="AFR14" s="57"/>
      <c r="AFS14" s="57"/>
      <c r="AFT14" s="57"/>
      <c r="AFU14" s="57"/>
      <c r="AFV14" s="57"/>
      <c r="AFW14" s="57"/>
      <c r="AFX14" s="57"/>
      <c r="AFY14" s="57"/>
      <c r="AFZ14" s="57"/>
      <c r="AGA14" s="57"/>
      <c r="AGB14" s="57"/>
      <c r="AGC14" s="57"/>
      <c r="AGD14" s="57"/>
      <c r="AGE14" s="57"/>
      <c r="AGF14" s="57"/>
      <c r="AGG14" s="57"/>
      <c r="AGH14" s="57"/>
      <c r="AGI14" s="57"/>
      <c r="AGJ14" s="57"/>
      <c r="AGK14" s="57"/>
      <c r="AGL14" s="57"/>
      <c r="AGM14" s="57"/>
      <c r="AGN14" s="57"/>
      <c r="AGO14" s="57"/>
      <c r="AGP14" s="57"/>
      <c r="AGQ14" s="57"/>
      <c r="AGR14" s="57"/>
      <c r="AGS14" s="57"/>
      <c r="AGT14" s="57"/>
      <c r="AGU14" s="57"/>
      <c r="AGV14" s="57"/>
      <c r="AGW14" s="57"/>
      <c r="AGX14" s="57"/>
      <c r="AGY14" s="57"/>
      <c r="AGZ14" s="57"/>
      <c r="AHA14" s="57"/>
      <c r="AHB14" s="57"/>
      <c r="AHC14" s="57"/>
      <c r="AHD14" s="57"/>
      <c r="AHE14" s="57"/>
      <c r="AHF14" s="57"/>
      <c r="AHG14" s="57"/>
      <c r="AHH14" s="57"/>
      <c r="AHI14" s="57"/>
      <c r="AHJ14" s="57"/>
      <c r="AHK14" s="57"/>
      <c r="AHL14" s="57"/>
      <c r="AHM14" s="57"/>
      <c r="AHN14" s="57"/>
      <c r="AHO14" s="57"/>
      <c r="AHP14" s="57"/>
      <c r="AHQ14" s="57"/>
      <c r="AHR14" s="57"/>
      <c r="AHS14" s="57"/>
      <c r="AHT14" s="57"/>
      <c r="AHU14" s="57"/>
      <c r="AHV14" s="57"/>
      <c r="AHW14" s="57"/>
      <c r="AHX14" s="57"/>
    </row>
    <row r="15" spans="1:908" s="54" customFormat="1" ht="35.25" customHeight="1" x14ac:dyDescent="0.2">
      <c r="A15" s="441" t="s">
        <v>332</v>
      </c>
      <c r="B15" s="439">
        <f>'PRESUPUESTO P.II.B-Entidad'!D34</f>
        <v>0</v>
      </c>
      <c r="C15" s="439">
        <f>'PRESUPUESTO P.II.B-Entidad'!E34</f>
        <v>0</v>
      </c>
      <c r="D15" s="439">
        <f>'PRESUPUESTO P.II.B-Entidad'!F34</f>
        <v>0</v>
      </c>
      <c r="E15" s="61"/>
      <c r="F15" s="61"/>
      <c r="G15"/>
      <c r="H15"/>
      <c r="I15"/>
      <c r="J15"/>
      <c r="K15"/>
      <c r="L15"/>
      <c r="M15"/>
      <c r="N15"/>
      <c r="O15"/>
    </row>
    <row r="16" spans="1:908" s="54" customFormat="1" ht="35.25" customHeight="1" x14ac:dyDescent="0.2">
      <c r="A16" s="442" t="s">
        <v>512</v>
      </c>
      <c r="B16" s="449">
        <f>'PRESUPUESTO P.II.B-Entidad'!D37</f>
        <v>0</v>
      </c>
      <c r="C16" s="449">
        <f>'PRESUPUESTO P.II.B-Entidad'!E37</f>
        <v>0</v>
      </c>
      <c r="D16" s="449">
        <f>'PRESUPUESTO P.II.B-Entidad'!F37</f>
        <v>0</v>
      </c>
      <c r="E16" s="61"/>
      <c r="F16" s="61"/>
      <c r="G16"/>
      <c r="H16"/>
      <c r="I16"/>
      <c r="J16"/>
      <c r="K16"/>
      <c r="L16"/>
      <c r="M16"/>
      <c r="N16"/>
      <c r="O16"/>
    </row>
    <row r="17" spans="1:15" s="54" customFormat="1" ht="36.75" customHeight="1" x14ac:dyDescent="0.2">
      <c r="A17" s="443" t="s">
        <v>387</v>
      </c>
      <c r="B17" s="444">
        <f>'PRESUPUESTO P.II.B-Entidad'!D38</f>
        <v>0</v>
      </c>
      <c r="C17" s="444">
        <f>'PRESUPUESTO P.II.B-Entidad'!E38</f>
        <v>0</v>
      </c>
      <c r="D17" s="444">
        <f>'PRESUPUESTO P.II.B-Entidad'!F38</f>
        <v>0</v>
      </c>
      <c r="E17" s="61"/>
      <c r="F17" s="61"/>
      <c r="G17"/>
      <c r="H17"/>
      <c r="I17"/>
      <c r="J17"/>
      <c r="K17"/>
      <c r="L17"/>
      <c r="M17"/>
      <c r="N17"/>
      <c r="O17"/>
    </row>
    <row r="18" spans="1:15" ht="35.25" customHeight="1" x14ac:dyDescent="0.2">
      <c r="A18" s="458" t="s">
        <v>386</v>
      </c>
      <c r="B18" s="446">
        <f>'PRESUPUESTO P.II.B-Entidad'!D39</f>
        <v>0</v>
      </c>
      <c r="C18" s="446">
        <f>'PRESUPUESTO P.II.B-Entidad'!E39</f>
        <v>0</v>
      </c>
      <c r="D18" s="446">
        <f>'PRESUPUESTO P.II.B-Entidad'!F39</f>
        <v>0</v>
      </c>
      <c r="E18" s="61"/>
      <c r="F18" s="61"/>
    </row>
    <row r="19" spans="1:15" ht="35.25" customHeight="1" x14ac:dyDescent="0.2">
      <c r="A19" s="458" t="s">
        <v>586</v>
      </c>
      <c r="B19" s="162"/>
      <c r="C19" s="459">
        <f>ROUND(IFERROR(C$17/$B$17,0),2)</f>
        <v>0</v>
      </c>
      <c r="D19" s="459">
        <f>ROUND(IFERROR(D$17/$B$17,0),2)</f>
        <v>0</v>
      </c>
      <c r="E19" s="61"/>
      <c r="F19" s="61"/>
    </row>
    <row r="20" spans="1:15" ht="35.25" customHeight="1" x14ac:dyDescent="0.2">
      <c r="B20"/>
      <c r="C20"/>
      <c r="D20"/>
      <c r="E20"/>
      <c r="F20"/>
    </row>
    <row r="21" spans="1:15" x14ac:dyDescent="0.2">
      <c r="B21"/>
      <c r="C21"/>
      <c r="D21"/>
      <c r="E21"/>
      <c r="F21"/>
    </row>
    <row r="22" spans="1:15" x14ac:dyDescent="0.2">
      <c r="B22"/>
      <c r="C22"/>
      <c r="D22"/>
      <c r="E22"/>
      <c r="F22"/>
    </row>
    <row r="23" spans="1:15" x14ac:dyDescent="0.2">
      <c r="B23"/>
      <c r="C23"/>
      <c r="D23"/>
      <c r="E23"/>
      <c r="F23"/>
    </row>
    <row r="24" spans="1:15" x14ac:dyDescent="0.2">
      <c r="B24"/>
      <c r="C24"/>
      <c r="D24"/>
      <c r="E24"/>
      <c r="F24"/>
    </row>
    <row r="25" spans="1:15" ht="35.25" customHeight="1" x14ac:dyDescent="0.2">
      <c r="B25"/>
      <c r="C25"/>
      <c r="D25"/>
      <c r="E25"/>
      <c r="F25"/>
    </row>
    <row r="26" spans="1:15" x14ac:dyDescent="0.2">
      <c r="B26"/>
      <c r="C26"/>
      <c r="D26"/>
      <c r="E26"/>
      <c r="F26"/>
    </row>
    <row r="27" spans="1:15" x14ac:dyDescent="0.2">
      <c r="B27"/>
      <c r="C27"/>
      <c r="D27"/>
      <c r="E27"/>
      <c r="F27"/>
    </row>
    <row r="28" spans="1:15" x14ac:dyDescent="0.2">
      <c r="B28"/>
      <c r="C28"/>
      <c r="D28"/>
      <c r="E28"/>
      <c r="F28"/>
    </row>
    <row r="29" spans="1:15" x14ac:dyDescent="0.2">
      <c r="B29"/>
      <c r="C29"/>
      <c r="D29"/>
      <c r="E29"/>
      <c r="F29"/>
    </row>
    <row r="30" spans="1:15" x14ac:dyDescent="0.2">
      <c r="B30"/>
      <c r="C30"/>
      <c r="D30"/>
      <c r="E30"/>
      <c r="F30"/>
    </row>
    <row r="31" spans="1:15" x14ac:dyDescent="0.2">
      <c r="B31"/>
      <c r="C31"/>
      <c r="D31"/>
      <c r="E31"/>
      <c r="F31"/>
    </row>
    <row r="32" spans="1:15" x14ac:dyDescent="0.2">
      <c r="B32"/>
      <c r="C32"/>
      <c r="D32"/>
      <c r="E32"/>
      <c r="F32"/>
    </row>
    <row r="33" spans="1:913" ht="35.25" customHeight="1" x14ac:dyDescent="0.2">
      <c r="B33"/>
      <c r="C33"/>
      <c r="D33"/>
      <c r="E33"/>
      <c r="F33"/>
    </row>
    <row r="39" spans="1:913" s="52" customFormat="1" ht="35.25" customHeight="1" x14ac:dyDescent="0.2">
      <c r="A39" s="63"/>
      <c r="F39" s="54"/>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row>
    <row r="40" spans="1:913" s="52" customFormat="1" ht="35.25" customHeight="1" x14ac:dyDescent="0.2">
      <c r="A40" s="63"/>
      <c r="F40" s="54"/>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row>
    <row r="41" spans="1:913" s="52" customFormat="1" ht="35.25" customHeight="1" x14ac:dyDescent="0.2">
      <c r="A41" s="63"/>
      <c r="F41" s="54"/>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row>
  </sheetData>
  <sheetProtection algorithmName="SHA-512" hashValue="xy1tntWsia036DMMkY5NkSG9v5g7oJtIrmGp4CqoHrS/Ls0b9byvLG2q23852s8L0P6o4tAIUFAqfJ0cEtijkQ==" saltValue="fy8ESe+5Scg2kjANO5EOxA==" spinCount="100000" sheet="1" objects="1" scenarios="1"/>
  <mergeCells count="4">
    <mergeCell ref="A1:F1"/>
    <mergeCell ref="B3:F3"/>
    <mergeCell ref="B4:F4"/>
    <mergeCell ref="B6:F6"/>
  </mergeCells>
  <pageMargins left="0.7" right="0.7" top="0.75" bottom="0.75" header="0.3" footer="0.3"/>
  <pageSetup paperSize="9" scale="4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8"/>
  <dimension ref="A1:I29"/>
  <sheetViews>
    <sheetView zoomScale="70" zoomScaleNormal="70" workbookViewId="0">
      <selection activeCell="I28" sqref="I28"/>
    </sheetView>
  </sheetViews>
  <sheetFormatPr baseColWidth="10" defaultColWidth="10.83203125" defaultRowHeight="14.25" customHeight="1" x14ac:dyDescent="0.15"/>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8" width="15.5" style="67" customWidth="1"/>
    <col min="9" max="9" width="16.33203125" style="67" customWidth="1"/>
    <col min="10" max="16384" width="10.83203125" style="67"/>
  </cols>
  <sheetData>
    <row r="1" spans="1:9" ht="14.25" customHeight="1" x14ac:dyDescent="0.15">
      <c r="A1" s="144" t="s">
        <v>431</v>
      </c>
      <c r="B1" s="985">
        <f>'PRESUPUESTO P.I.A-Agrupación'!E4</f>
        <v>0</v>
      </c>
      <c r="C1" s="986"/>
      <c r="D1" s="986"/>
      <c r="E1" s="986"/>
      <c r="F1" s="986"/>
      <c r="G1" s="986"/>
      <c r="H1" s="986"/>
      <c r="I1" s="987"/>
    </row>
    <row r="2" spans="1:9" ht="14.25" customHeight="1" x14ac:dyDescent="0.15">
      <c r="A2" s="145" t="s">
        <v>430</v>
      </c>
      <c r="B2" s="988"/>
      <c r="C2" s="989"/>
      <c r="D2" s="989"/>
      <c r="E2" s="989"/>
      <c r="F2" s="989"/>
      <c r="G2" s="989"/>
      <c r="H2" s="989"/>
      <c r="I2" s="990"/>
    </row>
    <row r="3" spans="1:9" ht="14.25" customHeight="1" x14ac:dyDescent="0.15">
      <c r="A3" s="146" t="s">
        <v>358</v>
      </c>
      <c r="B3" s="982">
        <f>'PRESUPUESTO P.I.A-Agrupación'!D9</f>
        <v>0</v>
      </c>
      <c r="C3" s="983"/>
      <c r="D3" s="983"/>
      <c r="E3" s="983"/>
      <c r="F3" s="983"/>
      <c r="G3" s="983"/>
      <c r="H3" s="983"/>
      <c r="I3" s="984"/>
    </row>
    <row r="4" spans="1:9" ht="14.25" customHeight="1" x14ac:dyDescent="0.15">
      <c r="A4" s="146" t="s">
        <v>429</v>
      </c>
      <c r="B4" s="982">
        <f>'PRESUPUESTO P.I.A-Agrupación'!D8</f>
        <v>0</v>
      </c>
      <c r="C4" s="983"/>
      <c r="D4" s="983"/>
      <c r="E4" s="983"/>
      <c r="F4" s="983"/>
      <c r="G4" s="983"/>
      <c r="H4" s="983"/>
      <c r="I4" s="984"/>
    </row>
    <row r="5" spans="1:9" ht="14.25" customHeight="1" x14ac:dyDescent="0.15">
      <c r="A5" s="146" t="s">
        <v>428</v>
      </c>
      <c r="B5" s="982">
        <f>'PRESUPUESTO P.I.A-Agrupación'!D10</f>
        <v>0</v>
      </c>
      <c r="C5" s="983"/>
      <c r="D5" s="983"/>
      <c r="E5" s="983"/>
      <c r="F5" s="983"/>
      <c r="G5" s="983"/>
      <c r="H5" s="983"/>
      <c r="I5" s="984"/>
    </row>
    <row r="6" spans="1:9" ht="14.25" customHeight="1" x14ac:dyDescent="0.15">
      <c r="A6" s="146" t="s">
        <v>427</v>
      </c>
      <c r="B6" s="982">
        <f>'PRESUPUESTO P.I.A-Agrupación'!D11</f>
        <v>0</v>
      </c>
      <c r="C6" s="983"/>
      <c r="D6" s="983"/>
      <c r="E6" s="983"/>
      <c r="F6" s="983"/>
      <c r="G6" s="983"/>
      <c r="H6" s="983"/>
      <c r="I6" s="984"/>
    </row>
    <row r="7" spans="1:9" ht="14.25" customHeight="1" x14ac:dyDescent="0.15">
      <c r="A7" s="146" t="s">
        <v>426</v>
      </c>
      <c r="B7" s="993">
        <f>ROUND('PRESUPUESTO P.I.A-Agrupación'!D31,2)</f>
        <v>0</v>
      </c>
      <c r="C7" s="994"/>
      <c r="D7" s="994"/>
      <c r="E7" s="994"/>
      <c r="F7" s="994"/>
      <c r="G7" s="994"/>
      <c r="H7" s="994"/>
      <c r="I7" s="995"/>
    </row>
    <row r="8" spans="1:9" ht="14.25" customHeight="1" x14ac:dyDescent="0.15">
      <c r="A8" s="146" t="s">
        <v>461</v>
      </c>
      <c r="B8" s="993">
        <f>ROUND('PRESUPUESTO P.I.A-Agrupación'!D33,2)</f>
        <v>0</v>
      </c>
      <c r="C8" s="994"/>
      <c r="D8" s="994"/>
      <c r="E8" s="994"/>
      <c r="F8" s="994"/>
      <c r="G8" s="994"/>
      <c r="H8" s="994"/>
      <c r="I8" s="995"/>
    </row>
    <row r="9" spans="1:9" ht="14.25" customHeight="1" x14ac:dyDescent="0.15">
      <c r="A9" s="146" t="s">
        <v>425</v>
      </c>
      <c r="B9" s="996">
        <f>ROUND(C28+E28,2)</f>
        <v>0</v>
      </c>
      <c r="C9" s="997"/>
      <c r="D9" s="997"/>
      <c r="E9" s="997"/>
      <c r="F9" s="997"/>
      <c r="G9" s="997"/>
      <c r="H9" s="997"/>
      <c r="I9" s="998"/>
    </row>
    <row r="10" spans="1:9" ht="14.25" customHeight="1" thickBot="1" x14ac:dyDescent="0.2">
      <c r="A10" s="147" t="s">
        <v>424</v>
      </c>
      <c r="B10" s="999">
        <f>ROUND(D28+F28,2)</f>
        <v>0</v>
      </c>
      <c r="C10" s="997"/>
      <c r="D10" s="997"/>
      <c r="E10" s="997"/>
      <c r="F10" s="997"/>
      <c r="G10" s="997"/>
      <c r="H10" s="997"/>
      <c r="I10" s="998"/>
    </row>
    <row r="11" spans="1:9" ht="15" customHeight="1" x14ac:dyDescent="0.15">
      <c r="A11" s="174" t="s">
        <v>422</v>
      </c>
      <c r="B11" s="175" t="s">
        <v>421</v>
      </c>
      <c r="C11" s="1000" t="s">
        <v>399</v>
      </c>
      <c r="D11" s="1001"/>
      <c r="E11" s="1000" t="s">
        <v>390</v>
      </c>
      <c r="F11" s="1001"/>
      <c r="G11" s="1002" t="s">
        <v>420</v>
      </c>
      <c r="H11" s="1003"/>
      <c r="I11" s="1004"/>
    </row>
    <row r="12" spans="1:9" ht="39.75" customHeight="1" thickBot="1" x14ac:dyDescent="0.2">
      <c r="A12" s="176"/>
      <c r="B12" s="177" t="s">
        <v>419</v>
      </c>
      <c r="C12" s="247" t="s">
        <v>418</v>
      </c>
      <c r="D12" s="247" t="s">
        <v>417</v>
      </c>
      <c r="E12" s="247" t="s">
        <v>418</v>
      </c>
      <c r="F12" s="247" t="s">
        <v>417</v>
      </c>
      <c r="G12" s="248" t="s">
        <v>416</v>
      </c>
      <c r="H12" s="249" t="s">
        <v>415</v>
      </c>
      <c r="I12" s="250" t="s">
        <v>414</v>
      </c>
    </row>
    <row r="13" spans="1:9" ht="10.5" customHeight="1" x14ac:dyDescent="0.15">
      <c r="A13" s="165">
        <f>'PRESUPUESTO P.I.A-Agrupación'!H13</f>
        <v>0</v>
      </c>
      <c r="B13" s="1013" t="s">
        <v>413</v>
      </c>
      <c r="C13" s="1005">
        <f>ROUND('PRESUPUESTO P.I.A-Agrupación'!G31*0.43,2)</f>
        <v>0</v>
      </c>
      <c r="D13" s="1005">
        <f>ROUND('PRESUPUESTO P.I.A-Agrupación'!G31-C13,2)</f>
        <v>0</v>
      </c>
      <c r="E13" s="1005">
        <f>ROUND('PRESUPUESTO P.I.A-Agrupación'!H31*0.43,2)</f>
        <v>0</v>
      </c>
      <c r="F13" s="1005">
        <f>ROUND('PRESUPUESTO P.I.A-Agrupación'!H31-E13,2)</f>
        <v>0</v>
      </c>
      <c r="G13" s="1005">
        <f>ROUND(SUM(C13:D14),2)</f>
        <v>0</v>
      </c>
      <c r="H13" s="1005">
        <f>ROUND(SUM(E13:F14),2)</f>
        <v>0</v>
      </c>
      <c r="I13" s="1007">
        <f>ROUND(SUM(G13:H14),2)</f>
        <v>0</v>
      </c>
    </row>
    <row r="14" spans="1:9" ht="10.5" customHeight="1" x14ac:dyDescent="0.15">
      <c r="A14" s="166">
        <f>'PRESUPUESTO P.I.A-Agrupación'!G13</f>
        <v>0</v>
      </c>
      <c r="B14" s="1014"/>
      <c r="C14" s="1006"/>
      <c r="D14" s="1006"/>
      <c r="E14" s="1006"/>
      <c r="F14" s="1006"/>
      <c r="G14" s="1006"/>
      <c r="H14" s="1006"/>
      <c r="I14" s="1008"/>
    </row>
    <row r="15" spans="1:9" ht="19.5" customHeight="1" thickBot="1" x14ac:dyDescent="0.2">
      <c r="A15" s="167"/>
      <c r="B15" s="251" t="s">
        <v>411</v>
      </c>
      <c r="C15" s="1020">
        <f>ROUND('PRESUPUESTO P.I.A-Agrupación'!G32,2)</f>
        <v>0</v>
      </c>
      <c r="D15" s="1021"/>
      <c r="E15" s="1020">
        <f>ROUND('PRESUPUESTO P.I.A-Agrupación'!H32,2)</f>
        <v>0</v>
      </c>
      <c r="F15" s="1021"/>
      <c r="G15" s="169">
        <f>C15</f>
        <v>0</v>
      </c>
      <c r="H15" s="169">
        <f>E15</f>
        <v>0</v>
      </c>
      <c r="I15" s="252">
        <f>ROUND(SUM(G15:H15),2)</f>
        <v>0</v>
      </c>
    </row>
    <row r="16" spans="1:9" ht="10.5" customHeight="1" x14ac:dyDescent="0.15">
      <c r="A16" s="165">
        <f>'PRESUPUESTO P.I.A-Agrupación'!K13</f>
        <v>0</v>
      </c>
      <c r="B16" s="1009" t="s">
        <v>413</v>
      </c>
      <c r="C16" s="1019">
        <f>ROUND('PRESUPUESTO P.I.A-Agrupación'!J31*0.43,2)</f>
        <v>0</v>
      </c>
      <c r="D16" s="1019">
        <f>ROUND('PRESUPUESTO P.I.A-Agrupación'!J31-C16,2)</f>
        <v>0</v>
      </c>
      <c r="E16" s="1019">
        <f>ROUND('PRESUPUESTO P.I.A-Agrupación'!K31*0.43,2)</f>
        <v>0</v>
      </c>
      <c r="F16" s="1019">
        <f>ROUND('PRESUPUESTO P.I.A-Agrupación'!K31-E16,2)</f>
        <v>0</v>
      </c>
      <c r="G16" s="1019">
        <f>ROUND(SUM(C16:D17),2)</f>
        <v>0</v>
      </c>
      <c r="H16" s="1019">
        <f>ROUND(SUM(E16:F17),2)</f>
        <v>0</v>
      </c>
      <c r="I16" s="1011">
        <f>ROUND(SUM(G16:H17),2)</f>
        <v>0</v>
      </c>
    </row>
    <row r="17" spans="1:9" ht="14" x14ac:dyDescent="0.15">
      <c r="A17" s="166">
        <f>'PRESUPUESTO P.I.A-Agrupación'!J13</f>
        <v>0</v>
      </c>
      <c r="B17" s="1010"/>
      <c r="C17" s="1018"/>
      <c r="D17" s="1018"/>
      <c r="E17" s="1018"/>
      <c r="F17" s="1018"/>
      <c r="G17" s="1018"/>
      <c r="H17" s="1018"/>
      <c r="I17" s="1012"/>
    </row>
    <row r="18" spans="1:9" ht="19.5" customHeight="1" thickBot="1" x14ac:dyDescent="0.2">
      <c r="A18" s="167"/>
      <c r="B18" s="251" t="s">
        <v>411</v>
      </c>
      <c r="C18" s="1016">
        <f>ROUND('PRESUPUESTO P.I.A-Agrupación'!J32,2)</f>
        <v>0</v>
      </c>
      <c r="D18" s="1017"/>
      <c r="E18" s="1016">
        <f>ROUND('PRESUPUESTO P.I.A-Agrupación'!K32,2)</f>
        <v>0</v>
      </c>
      <c r="F18" s="1017"/>
      <c r="G18" s="169">
        <f>C18</f>
        <v>0</v>
      </c>
      <c r="H18" s="169">
        <f>E18</f>
        <v>0</v>
      </c>
      <c r="I18" s="252">
        <f>ROUND(SUM(G18:H18),2)</f>
        <v>0</v>
      </c>
    </row>
    <row r="19" spans="1:9" ht="10.5" customHeight="1" x14ac:dyDescent="0.15">
      <c r="A19" s="165">
        <f>'PRESUPUESTO P.I.A-Agrupación'!N13</f>
        <v>0</v>
      </c>
      <c r="B19" s="1015" t="s">
        <v>413</v>
      </c>
      <c r="C19" s="1005">
        <f>ROUND('PRESUPUESTO P.I.A-Agrupación'!M31*0.43,2)</f>
        <v>0</v>
      </c>
      <c r="D19" s="1005">
        <f>ROUND('PRESUPUESTO P.I.A-Agrupación'!M31-C19,2)</f>
        <v>0</v>
      </c>
      <c r="E19" s="1005">
        <f>ROUND('PRESUPUESTO P.I.A-Agrupación'!N31*0.43,2)</f>
        <v>0</v>
      </c>
      <c r="F19" s="1005">
        <f>ROUND('PRESUPUESTO P.I.A-Agrupación'!N31-E19,2)</f>
        <v>0</v>
      </c>
      <c r="G19" s="1005">
        <f>ROUND(SUM(C19:D20),2)</f>
        <v>0</v>
      </c>
      <c r="H19" s="1005">
        <f>ROUND(SUM(E19:F20),2)</f>
        <v>0</v>
      </c>
      <c r="I19" s="1007">
        <f>ROUND(SUM(G19:H20),2)</f>
        <v>0</v>
      </c>
    </row>
    <row r="20" spans="1:9" ht="14" x14ac:dyDescent="0.15">
      <c r="A20" s="166">
        <f>'PRESUPUESTO P.I.A-Agrupación'!M13</f>
        <v>0</v>
      </c>
      <c r="B20" s="1010"/>
      <c r="C20" s="1018"/>
      <c r="D20" s="1018"/>
      <c r="E20" s="1018"/>
      <c r="F20" s="1018"/>
      <c r="G20" s="1018"/>
      <c r="H20" s="1018"/>
      <c r="I20" s="1012"/>
    </row>
    <row r="21" spans="1:9" ht="21" customHeight="1" thickBot="1" x14ac:dyDescent="0.2">
      <c r="A21" s="167"/>
      <c r="B21" s="251" t="s">
        <v>411</v>
      </c>
      <c r="C21" s="1016">
        <f>ROUND('PRESUPUESTO P.I.A-Agrupación'!M32,2)</f>
        <v>0</v>
      </c>
      <c r="D21" s="1017"/>
      <c r="E21" s="1016">
        <f>ROUND('PRESUPUESTO P.I.A-Agrupación'!N32,2)</f>
        <v>0</v>
      </c>
      <c r="F21" s="1017"/>
      <c r="G21" s="169">
        <f>C21</f>
        <v>0</v>
      </c>
      <c r="H21" s="169">
        <f>E21</f>
        <v>0</v>
      </c>
      <c r="I21" s="252">
        <f>ROUND(SUM(G21:H21),2)</f>
        <v>0</v>
      </c>
    </row>
    <row r="22" spans="1:9" ht="10.5" customHeight="1" x14ac:dyDescent="0.15">
      <c r="A22" s="166">
        <f>'PRESUPUESTO P.I.A-Agrupación'!Q13</f>
        <v>0</v>
      </c>
      <c r="B22" s="1015" t="s">
        <v>413</v>
      </c>
      <c r="C22" s="1005">
        <f>ROUND('PRESUPUESTO P.I.A-Agrupación'!P31*0.43,2)</f>
        <v>0</v>
      </c>
      <c r="D22" s="1005">
        <f>ROUND('PRESUPUESTO P.I.A-Agrupación'!P31-C22,2)</f>
        <v>0</v>
      </c>
      <c r="E22" s="1005">
        <f>ROUND('PRESUPUESTO P.I.A-Agrupación'!Q31*0.43,2)</f>
        <v>0</v>
      </c>
      <c r="F22" s="1005">
        <f>ROUND('PRESUPUESTO P.I.A-Agrupación'!Q31-E22,2)</f>
        <v>0</v>
      </c>
      <c r="G22" s="1005">
        <f>ROUND(SUM(C22:D23),2)</f>
        <v>0</v>
      </c>
      <c r="H22" s="1005">
        <f>ROUND(SUM(E22:F23),2)</f>
        <v>0</v>
      </c>
      <c r="I22" s="1007">
        <f>ROUND(SUM(G22:H23),2)</f>
        <v>0</v>
      </c>
    </row>
    <row r="23" spans="1:9" ht="14" x14ac:dyDescent="0.15">
      <c r="A23" s="166">
        <f>'PRESUPUESTO P.I.A-Agrupación'!P13</f>
        <v>0</v>
      </c>
      <c r="B23" s="1010"/>
      <c r="C23" s="1018"/>
      <c r="D23" s="1018"/>
      <c r="E23" s="1018"/>
      <c r="F23" s="1018"/>
      <c r="G23" s="1018"/>
      <c r="H23" s="1018"/>
      <c r="I23" s="1012"/>
    </row>
    <row r="24" spans="1:9" ht="22.5" customHeight="1" thickBot="1" x14ac:dyDescent="0.2">
      <c r="A24" s="167"/>
      <c r="B24" s="251" t="s">
        <v>411</v>
      </c>
      <c r="C24" s="1016">
        <f>ROUND('PRESUPUESTO P.I.A-Agrupación'!P32,2)</f>
        <v>0</v>
      </c>
      <c r="D24" s="1017"/>
      <c r="E24" s="1016">
        <f>ROUND('PRESUPUESTO P.I.A-Agrupación'!Q32,2)</f>
        <v>0</v>
      </c>
      <c r="F24" s="1017"/>
      <c r="G24" s="169">
        <f>C24</f>
        <v>0</v>
      </c>
      <c r="H24" s="169">
        <f>E24</f>
        <v>0</v>
      </c>
      <c r="I24" s="252">
        <f>ROUND(SUM(G24:H24),2)</f>
        <v>0</v>
      </c>
    </row>
    <row r="25" spans="1:9" ht="10.5" customHeight="1" x14ac:dyDescent="0.15">
      <c r="A25" s="166">
        <f>'PRESUPUESTO P.I.A-Agrupación'!T13</f>
        <v>0</v>
      </c>
      <c r="B25" s="1015" t="s">
        <v>413</v>
      </c>
      <c r="C25" s="1005">
        <f>ROUND('PRESUPUESTO P.I.A-Agrupación'!S31*0.43,2)</f>
        <v>0</v>
      </c>
      <c r="D25" s="1005">
        <f>ROUND('PRESUPUESTO P.I.A-Agrupación'!S31-C25,2)</f>
        <v>0</v>
      </c>
      <c r="E25" s="1005">
        <f>ROUND('PRESUPUESTO P.I.A-Agrupación'!T31*0.43,2)</f>
        <v>0</v>
      </c>
      <c r="F25" s="1005">
        <f>ROUND('PRESUPUESTO P.I.A-Agrupación'!T31-E25,2)</f>
        <v>0</v>
      </c>
      <c r="G25" s="1005">
        <f>ROUND(SUM(C25:D26),2)</f>
        <v>0</v>
      </c>
      <c r="H25" s="1005">
        <f>ROUND(SUM(E25:F26),2)</f>
        <v>0</v>
      </c>
      <c r="I25" s="1007">
        <f>ROUND(SUM(G25:H26),2)</f>
        <v>0</v>
      </c>
    </row>
    <row r="26" spans="1:9" ht="14" x14ac:dyDescent="0.15">
      <c r="A26" s="166">
        <f>'PRESUPUESTO P.I.A-Agrupación'!S13</f>
        <v>0</v>
      </c>
      <c r="B26" s="1010"/>
      <c r="C26" s="1018"/>
      <c r="D26" s="1018"/>
      <c r="E26" s="1018"/>
      <c r="F26" s="1018"/>
      <c r="G26" s="1018"/>
      <c r="H26" s="1018"/>
      <c r="I26" s="1012"/>
    </row>
    <row r="27" spans="1:9" ht="22.5" customHeight="1" thickBot="1" x14ac:dyDescent="0.2">
      <c r="A27" s="167"/>
      <c r="B27" s="253" t="s">
        <v>411</v>
      </c>
      <c r="C27" s="1016">
        <f>ROUND('PRESUPUESTO P.I.A-Agrupación'!S32,2)</f>
        <v>0</v>
      </c>
      <c r="D27" s="1017"/>
      <c r="E27" s="1016">
        <f>ROUND('PRESUPUESTO P.I.A-Agrupación'!T32,2)</f>
        <v>0</v>
      </c>
      <c r="F27" s="1017"/>
      <c r="G27" s="254">
        <f>C27</f>
        <v>0</v>
      </c>
      <c r="H27" s="254">
        <f>E27</f>
        <v>0</v>
      </c>
      <c r="I27" s="255">
        <f>ROUND(SUM(G27:H27),2)</f>
        <v>0</v>
      </c>
    </row>
    <row r="28" spans="1:9" ht="34.5" customHeight="1" x14ac:dyDescent="0.15">
      <c r="A28" s="991" t="s">
        <v>410</v>
      </c>
      <c r="B28" s="992"/>
      <c r="C28" s="138">
        <f t="shared" ref="C28:I28" si="0">ROUND(SUM(C13,C16,C19,C22,C25),2)</f>
        <v>0</v>
      </c>
      <c r="D28" s="139">
        <f t="shared" si="0"/>
        <v>0</v>
      </c>
      <c r="E28" s="139">
        <f t="shared" si="0"/>
        <v>0</v>
      </c>
      <c r="F28" s="139">
        <f t="shared" si="0"/>
        <v>0</v>
      </c>
      <c r="G28" s="139">
        <f t="shared" si="0"/>
        <v>0</v>
      </c>
      <c r="H28" s="139">
        <f t="shared" si="0"/>
        <v>0</v>
      </c>
      <c r="I28" s="159">
        <f t="shared" si="0"/>
        <v>0</v>
      </c>
    </row>
    <row r="29" spans="1:9" ht="42" customHeight="1" thickBot="1" x14ac:dyDescent="0.2">
      <c r="A29" s="140"/>
      <c r="B29" s="140"/>
      <c r="C29" s="141" t="s">
        <v>409</v>
      </c>
      <c r="D29" s="142" t="s">
        <v>408</v>
      </c>
      <c r="E29" s="142" t="s">
        <v>407</v>
      </c>
      <c r="F29" s="142" t="s">
        <v>406</v>
      </c>
      <c r="G29" s="142" t="s">
        <v>405</v>
      </c>
      <c r="H29" s="142" t="s">
        <v>404</v>
      </c>
      <c r="I29" s="143" t="s">
        <v>403</v>
      </c>
    </row>
  </sheetData>
  <sheetProtection algorithmName="SHA-512" hashValue="8bNwxVuOLPZMix+5RXpL7nmsZOcrzNAjiZJjZx2YXvt7d5Ddzj3bDe2RwRzQztRiCH7By+HBROL0An5VjNqvYg==" saltValue="SRltMGvAD381MQLJb73NNw==" spinCount="100000" sheet="1" objects="1" scenarios="1"/>
  <mergeCells count="64">
    <mergeCell ref="I19:I20"/>
    <mergeCell ref="I22:I23"/>
    <mergeCell ref="I25:I26"/>
    <mergeCell ref="G25:G26"/>
    <mergeCell ref="E25:E26"/>
    <mergeCell ref="F25:F26"/>
    <mergeCell ref="G22:G23"/>
    <mergeCell ref="H22:H23"/>
    <mergeCell ref="H25:H26"/>
    <mergeCell ref="C27:D27"/>
    <mergeCell ref="E27:F27"/>
    <mergeCell ref="C15:D15"/>
    <mergeCell ref="C16:C17"/>
    <mergeCell ref="D16:D17"/>
    <mergeCell ref="E16:E17"/>
    <mergeCell ref="F16:F17"/>
    <mergeCell ref="E15:F15"/>
    <mergeCell ref="C21:D21"/>
    <mergeCell ref="E21:F21"/>
    <mergeCell ref="G16:G17"/>
    <mergeCell ref="H16:H17"/>
    <mergeCell ref="C19:C20"/>
    <mergeCell ref="D19:D20"/>
    <mergeCell ref="E19:E20"/>
    <mergeCell ref="F19:F20"/>
    <mergeCell ref="G19:G20"/>
    <mergeCell ref="H19:H20"/>
    <mergeCell ref="D13:D14"/>
    <mergeCell ref="E13:E14"/>
    <mergeCell ref="B19:B20"/>
    <mergeCell ref="B22:B23"/>
    <mergeCell ref="B25:B26"/>
    <mergeCell ref="C18:D18"/>
    <mergeCell ref="E18:F18"/>
    <mergeCell ref="C22:C23"/>
    <mergeCell ref="D22:D23"/>
    <mergeCell ref="E22:E23"/>
    <mergeCell ref="F22:F23"/>
    <mergeCell ref="C24:D24"/>
    <mergeCell ref="E24:F24"/>
    <mergeCell ref="C25:C26"/>
    <mergeCell ref="D25:D26"/>
    <mergeCell ref="A28:B28"/>
    <mergeCell ref="B7:I7"/>
    <mergeCell ref="B8:I8"/>
    <mergeCell ref="B9:I9"/>
    <mergeCell ref="B10:I10"/>
    <mergeCell ref="C11:D11"/>
    <mergeCell ref="E11:F11"/>
    <mergeCell ref="G11:I11"/>
    <mergeCell ref="F13:F14"/>
    <mergeCell ref="G13:G14"/>
    <mergeCell ref="H13:H14"/>
    <mergeCell ref="I13:I14"/>
    <mergeCell ref="B16:B17"/>
    <mergeCell ref="I16:I17"/>
    <mergeCell ref="B13:B14"/>
    <mergeCell ref="C13:C14"/>
    <mergeCell ref="B6:I6"/>
    <mergeCell ref="B1:I1"/>
    <mergeCell ref="B2:I2"/>
    <mergeCell ref="B3:I3"/>
    <mergeCell ref="B4:I4"/>
    <mergeCell ref="B5:I5"/>
  </mergeCells>
  <pageMargins left="0.7" right="0.7" top="0.75" bottom="0.75" header="0.3" footer="0.3"/>
  <pageSetup paperSize="9" scale="40" orientation="portrait"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19"/>
  <dimension ref="A1:I30"/>
  <sheetViews>
    <sheetView zoomScale="80" zoomScaleNormal="80" workbookViewId="0">
      <selection activeCell="B11" sqref="B11:I11"/>
    </sheetView>
  </sheetViews>
  <sheetFormatPr baseColWidth="10" defaultColWidth="10.83203125" defaultRowHeight="14.25" customHeight="1"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985">
        <f>'PRESUPUESTO P.I.B-Agrupación'!E4</f>
        <v>0</v>
      </c>
      <c r="C1" s="986"/>
      <c r="D1" s="986"/>
      <c r="E1" s="986"/>
      <c r="F1" s="986"/>
      <c r="G1" s="986"/>
      <c r="H1" s="986"/>
      <c r="I1" s="987"/>
    </row>
    <row r="2" spans="1:9" ht="14.25" customHeight="1" x14ac:dyDescent="0.2">
      <c r="A2" s="94" t="s">
        <v>430</v>
      </c>
      <c r="B2" s="1025"/>
      <c r="C2" s="1026"/>
      <c r="D2" s="1026"/>
      <c r="E2" s="1026"/>
      <c r="F2" s="1026"/>
      <c r="G2" s="1026"/>
      <c r="H2" s="1026"/>
      <c r="I2" s="1027"/>
    </row>
    <row r="3" spans="1:9" ht="14.25" customHeight="1" x14ac:dyDescent="0.2">
      <c r="A3" s="93" t="s">
        <v>358</v>
      </c>
      <c r="B3" s="1022">
        <f>'PRESUPUESTO P.I.B-Agrupación'!D9</f>
        <v>0</v>
      </c>
      <c r="C3" s="1023"/>
      <c r="D3" s="1023"/>
      <c r="E3" s="1023"/>
      <c r="F3" s="1023"/>
      <c r="G3" s="1023"/>
      <c r="H3" s="1023"/>
      <c r="I3" s="1024"/>
    </row>
    <row r="4" spans="1:9" ht="14.25" customHeight="1" x14ac:dyDescent="0.2">
      <c r="A4" s="93" t="s">
        <v>429</v>
      </c>
      <c r="B4" s="1022" t="str">
        <f>'PRESUPUESTO P.I.B-Agrupación'!D8</f>
        <v xml:space="preserve">ALMUNIA 4.0 — Recuperación del huerto tradicional gracias a las oportunidades de la digitalización. Saberes locales, datos y bioeconomía circular: un modelo escalable de regeneración rural europea bajo la Nueva Bauhaus. </v>
      </c>
      <c r="C4" s="1023"/>
      <c r="D4" s="1023"/>
      <c r="E4" s="1023"/>
      <c r="F4" s="1023"/>
      <c r="G4" s="1023"/>
      <c r="H4" s="1023"/>
      <c r="I4" s="1024"/>
    </row>
    <row r="5" spans="1:9" ht="14.25" customHeight="1" x14ac:dyDescent="0.2">
      <c r="A5" s="93" t="s">
        <v>428</v>
      </c>
      <c r="B5" s="1022">
        <f>'PRESUPUESTO P.I.B-Agrupación'!D10</f>
        <v>0</v>
      </c>
      <c r="C5" s="1023"/>
      <c r="D5" s="1023"/>
      <c r="E5" s="1023"/>
      <c r="F5" s="1023"/>
      <c r="G5" s="1023"/>
      <c r="H5" s="1023"/>
      <c r="I5" s="1024"/>
    </row>
    <row r="6" spans="1:9" ht="14.25" customHeight="1" x14ac:dyDescent="0.2">
      <c r="A6" s="93" t="s">
        <v>427</v>
      </c>
      <c r="B6" s="1022">
        <f>'PRESUPUESTO P.I.B-Agrupación'!D11</f>
        <v>0</v>
      </c>
      <c r="C6" s="1023"/>
      <c r="D6" s="1023"/>
      <c r="E6" s="1023"/>
      <c r="F6" s="1023"/>
      <c r="G6" s="1023"/>
      <c r="H6" s="1023"/>
      <c r="I6" s="1024"/>
    </row>
    <row r="7" spans="1:9" ht="14.25" customHeight="1" x14ac:dyDescent="0.2">
      <c r="A7" s="93" t="s">
        <v>426</v>
      </c>
      <c r="B7" s="1028">
        <f>ROUND('PRESUPUESTO P.I.B-Agrupación'!D35,2)</f>
        <v>0</v>
      </c>
      <c r="C7" s="1029"/>
      <c r="D7" s="1029"/>
      <c r="E7" s="1029"/>
      <c r="F7" s="1029"/>
      <c r="G7" s="1029"/>
      <c r="H7" s="1029"/>
      <c r="I7" s="1030"/>
    </row>
    <row r="8" spans="1:9" ht="14.25" customHeight="1" x14ac:dyDescent="0.2">
      <c r="A8" s="93" t="s">
        <v>461</v>
      </c>
      <c r="B8" s="1028">
        <f>ROUND('PRESUPUESTO P.I.B-Agrupación'!D39,2)</f>
        <v>0</v>
      </c>
      <c r="C8" s="1029"/>
      <c r="D8" s="1029"/>
      <c r="E8" s="1029"/>
      <c r="F8" s="1029"/>
      <c r="G8" s="1029"/>
      <c r="H8" s="1029"/>
      <c r="I8" s="1030"/>
    </row>
    <row r="9" spans="1:9" ht="14.25" customHeight="1" x14ac:dyDescent="0.2">
      <c r="A9" s="93" t="s">
        <v>425</v>
      </c>
      <c r="B9" s="1031">
        <f>ROUND(SUM(C29,E29),2)</f>
        <v>0</v>
      </c>
      <c r="C9" s="1032"/>
      <c r="D9" s="1032"/>
      <c r="E9" s="1032"/>
      <c r="F9" s="1032"/>
      <c r="G9" s="1032"/>
      <c r="H9" s="1032"/>
      <c r="I9" s="1033"/>
    </row>
    <row r="10" spans="1:9" ht="14.25" customHeight="1" x14ac:dyDescent="0.2">
      <c r="A10" s="110" t="s">
        <v>518</v>
      </c>
      <c r="B10" s="1034">
        <f>ROUND(SUM(D29,F29),2)</f>
        <v>0</v>
      </c>
      <c r="C10" s="1035"/>
      <c r="D10" s="1035"/>
      <c r="E10" s="1035"/>
      <c r="F10" s="1035"/>
      <c r="G10" s="1035"/>
      <c r="H10" s="1035"/>
      <c r="I10" s="1036"/>
    </row>
    <row r="11" spans="1:9" ht="14.25" customHeight="1" x14ac:dyDescent="0.2">
      <c r="A11" s="151" t="s">
        <v>423</v>
      </c>
      <c r="B11" s="1042">
        <f>ROUND(SUM('PRESUPUESTO P.I.B-Agrupación'!D30,'PRESUPUESTO P.I.B-Agrupación'!D34),2)</f>
        <v>0</v>
      </c>
      <c r="C11" s="1042"/>
      <c r="D11" s="1042"/>
      <c r="E11" s="1042"/>
      <c r="F11" s="1042"/>
      <c r="G11" s="1042"/>
      <c r="H11" s="1042"/>
      <c r="I11" s="1042"/>
    </row>
    <row r="12" spans="1:9" ht="18" customHeight="1" x14ac:dyDescent="0.2">
      <c r="A12" s="150" t="s">
        <v>422</v>
      </c>
      <c r="B12" s="149" t="s">
        <v>421</v>
      </c>
      <c r="C12" s="1037" t="s">
        <v>399</v>
      </c>
      <c r="D12" s="1038"/>
      <c r="E12" s="1037" t="s">
        <v>390</v>
      </c>
      <c r="F12" s="1038"/>
      <c r="G12" s="1039" t="s">
        <v>420</v>
      </c>
      <c r="H12" s="1040"/>
      <c r="I12" s="1041"/>
    </row>
    <row r="13" spans="1:9" ht="28.5" customHeight="1" thickBot="1" x14ac:dyDescent="0.25">
      <c r="A13" s="113"/>
      <c r="B13" s="91" t="s">
        <v>419</v>
      </c>
      <c r="C13" s="90" t="s">
        <v>418</v>
      </c>
      <c r="D13" s="90" t="s">
        <v>417</v>
      </c>
      <c r="E13" s="90" t="s">
        <v>418</v>
      </c>
      <c r="F13" s="90" t="s">
        <v>417</v>
      </c>
      <c r="G13" s="89" t="s">
        <v>416</v>
      </c>
      <c r="H13" s="88" t="s">
        <v>415</v>
      </c>
      <c r="I13" s="87" t="s">
        <v>414</v>
      </c>
    </row>
    <row r="14" spans="1:9" ht="14.25" customHeight="1" thickBot="1" x14ac:dyDescent="0.25">
      <c r="A14" s="82">
        <f>'PRESUPUESTO P.I.B-Agrupación'!H13</f>
        <v>0</v>
      </c>
      <c r="B14" s="85" t="s">
        <v>413</v>
      </c>
      <c r="C14" s="81">
        <f>ROUND(('PRESUPUESTO P.I.B-Agrupación'!G35*0.43),2)</f>
        <v>0</v>
      </c>
      <c r="D14" s="81">
        <f>ROUND('PRESUPUESTO P.I.B-Agrupación'!G35-C14,2)</f>
        <v>0</v>
      </c>
      <c r="E14" s="81">
        <f>ROUND('PRESUPUESTO P.I.B-Agrupación'!H35*0.43,2)</f>
        <v>0</v>
      </c>
      <c r="F14" s="80">
        <f>ROUND('PRESUPUESTO P.I.B-Agrupación'!H35-E14,2)</f>
        <v>0</v>
      </c>
      <c r="G14" s="116">
        <f>ROUND(SUM(C14:D14),2)</f>
        <v>0</v>
      </c>
      <c r="H14" s="75">
        <f>ROUND(SUM(E14:F14),2)</f>
        <v>0</v>
      </c>
      <c r="I14" s="118">
        <f>ROUND(SUM(G14:H14),2)</f>
        <v>0</v>
      </c>
    </row>
    <row r="15" spans="1:9" ht="14.25" customHeight="1" thickBot="1" x14ac:dyDescent="0.25">
      <c r="A15" s="79">
        <f>'PRESUPUESTO P.I.B-Agrupación'!G13</f>
        <v>0</v>
      </c>
      <c r="B15" s="84" t="s">
        <v>412</v>
      </c>
      <c r="C15" s="78">
        <f>ROUND(('PRESUPUESTO P.I.B-Agrupación'!G34+'PRESUPUESTO P.I.B-Agrupación'!G30)*0.43,2)</f>
        <v>0</v>
      </c>
      <c r="D15" s="78">
        <f>ROUND(('PRESUPUESTO P.I.B-Agrupación'!G34+'PRESUPUESTO P.I.B-Agrupación'!G30)-C15,2)</f>
        <v>0</v>
      </c>
      <c r="E15" s="78">
        <f>ROUND(('PRESUPUESTO P.I.B-Agrupación'!H34+'PRESUPUESTO P.I.B-Agrupación'!H30)*0.43,2)</f>
        <v>0</v>
      </c>
      <c r="F15" s="78">
        <f>ROUND(('PRESUPUESTO P.I.B-Agrupación'!H34+'PRESUPUESTO P.I.B-Agrupación'!H30)-E15,2)</f>
        <v>0</v>
      </c>
      <c r="G15" s="116">
        <f t="shared" ref="G15:G28" si="0">ROUND(SUM(C15:D15),2)</f>
        <v>0</v>
      </c>
      <c r="H15" s="75">
        <f t="shared" ref="H15:H28" si="1">ROUND(SUM(E15:F15),2)</f>
        <v>0</v>
      </c>
      <c r="I15" s="118">
        <f t="shared" ref="I15:I28" si="2">ROUND(SUM(G15:H15),2)</f>
        <v>0</v>
      </c>
    </row>
    <row r="16" spans="1:9" ht="14.25" customHeight="1" thickBot="1" x14ac:dyDescent="0.25">
      <c r="A16" s="76"/>
      <c r="B16" s="83" t="s">
        <v>411</v>
      </c>
      <c r="C16" s="1043">
        <f>ROUND('PRESUPUESTO P.I.B-Agrupación'!G38,2)</f>
        <v>0</v>
      </c>
      <c r="D16" s="1043"/>
      <c r="E16" s="1044">
        <f>ROUND('PRESUPUESTO P.I.B-Agrupación'!H38,2)</f>
        <v>0</v>
      </c>
      <c r="F16" s="1045"/>
      <c r="G16" s="116">
        <f t="shared" si="0"/>
        <v>0</v>
      </c>
      <c r="H16" s="75">
        <f t="shared" si="1"/>
        <v>0</v>
      </c>
      <c r="I16" s="118">
        <f t="shared" si="2"/>
        <v>0</v>
      </c>
    </row>
    <row r="17" spans="1:9" ht="14.25" customHeight="1" thickBot="1" x14ac:dyDescent="0.25">
      <c r="A17" s="82">
        <f>'PRESUPUESTO P.I.B-Agrupación'!K13</f>
        <v>0</v>
      </c>
      <c r="B17" s="85" t="s">
        <v>413</v>
      </c>
      <c r="C17" s="81">
        <f>ROUND('PRESUPUESTO P.I.B-Agrupación'!J35*0.43,2)</f>
        <v>0</v>
      </c>
      <c r="D17" s="81">
        <f>ROUND('PRESUPUESTO P.I.B-Agrupación'!J35-C17,2)</f>
        <v>0</v>
      </c>
      <c r="E17" s="81">
        <f>ROUND('PRESUPUESTO P.I.B-Agrupación'!K35*0.43,2)</f>
        <v>0</v>
      </c>
      <c r="F17" s="81">
        <f>ROUND('PRESUPUESTO P.I.B-Agrupación'!K35-E17,2)</f>
        <v>0</v>
      </c>
      <c r="G17" s="116">
        <f t="shared" si="0"/>
        <v>0</v>
      </c>
      <c r="H17" s="75">
        <f t="shared" si="1"/>
        <v>0</v>
      </c>
      <c r="I17" s="118">
        <f t="shared" si="2"/>
        <v>0</v>
      </c>
    </row>
    <row r="18" spans="1:9" ht="14.25" customHeight="1" thickBot="1" x14ac:dyDescent="0.25">
      <c r="A18" s="79">
        <f>'PRESUPUESTO P.I.B-Agrupación'!J13</f>
        <v>0</v>
      </c>
      <c r="B18" s="84" t="s">
        <v>412</v>
      </c>
      <c r="C18" s="78">
        <f>ROUND(('PRESUPUESTO P.I.B-Agrupación'!J34+'PRESUPUESTO P.I.B-Agrupación'!J30)*0.43,2)</f>
        <v>0</v>
      </c>
      <c r="D18" s="78">
        <f>ROUND(('PRESUPUESTO P.I.B-Agrupación'!J34+'PRESUPUESTO P.I.B-Agrupación'!J30)-C18,2)</f>
        <v>0</v>
      </c>
      <c r="E18" s="78">
        <f>ROUND(('PRESUPUESTO P.I.B-Agrupación'!K34+'PRESUPUESTO P.I.B-Agrupación'!K30)*0.43,2)</f>
        <v>0</v>
      </c>
      <c r="F18" s="78">
        <f>ROUND(('PRESUPUESTO P.I.B-Agrupación'!K34+'PRESUPUESTO P.I.B-Agrupación'!K30)-E18,2)</f>
        <v>0</v>
      </c>
      <c r="G18" s="116">
        <f t="shared" si="0"/>
        <v>0</v>
      </c>
      <c r="H18" s="75">
        <f t="shared" si="1"/>
        <v>0</v>
      </c>
      <c r="I18" s="118">
        <f t="shared" si="2"/>
        <v>0</v>
      </c>
    </row>
    <row r="19" spans="1:9" ht="14.25" customHeight="1" thickBot="1" x14ac:dyDescent="0.25">
      <c r="A19" s="76"/>
      <c r="B19" s="83" t="s">
        <v>411</v>
      </c>
      <c r="C19" s="1044">
        <f>ROUND('PRESUPUESTO P.I.B-Agrupación'!J38,2)</f>
        <v>0</v>
      </c>
      <c r="D19" s="1045"/>
      <c r="E19" s="1043">
        <f>ROUND('PRESUPUESTO P.I.B-Agrupación'!K38,2)</f>
        <v>0</v>
      </c>
      <c r="F19" s="1043"/>
      <c r="G19" s="116">
        <f t="shared" si="0"/>
        <v>0</v>
      </c>
      <c r="H19" s="75">
        <f t="shared" si="1"/>
        <v>0</v>
      </c>
      <c r="I19" s="118">
        <f t="shared" si="2"/>
        <v>0</v>
      </c>
    </row>
    <row r="20" spans="1:9" ht="14.25" customHeight="1" thickBot="1" x14ac:dyDescent="0.25">
      <c r="A20" s="82">
        <f>'PRESUPUESTO P.I.B-Agrupación'!N13</f>
        <v>0</v>
      </c>
      <c r="B20" s="85" t="s">
        <v>413</v>
      </c>
      <c r="C20" s="81">
        <f>ROUND('PRESUPUESTO P.I.B-Agrupación'!M35*0.43,2)</f>
        <v>0</v>
      </c>
      <c r="D20" s="81">
        <f>ROUND('PRESUPUESTO P.I.B-Agrupación'!M35-C20,2)</f>
        <v>0</v>
      </c>
      <c r="E20" s="81">
        <f>ROUND('PRESUPUESTO P.I.B-Agrupación'!N35*0.43,2)</f>
        <v>0</v>
      </c>
      <c r="F20" s="81">
        <f>ROUND('PRESUPUESTO P.I.B-Agrupación'!N35-E20,2)</f>
        <v>0</v>
      </c>
      <c r="G20" s="116">
        <f t="shared" si="0"/>
        <v>0</v>
      </c>
      <c r="H20" s="75">
        <f t="shared" si="1"/>
        <v>0</v>
      </c>
      <c r="I20" s="118">
        <f t="shared" si="2"/>
        <v>0</v>
      </c>
    </row>
    <row r="21" spans="1:9" ht="14.25" customHeight="1" thickBot="1" x14ac:dyDescent="0.25">
      <c r="A21" s="79">
        <f>'PRESUPUESTO P.I.B-Agrupación'!M13</f>
        <v>0</v>
      </c>
      <c r="B21" s="84" t="s">
        <v>412</v>
      </c>
      <c r="C21" s="86">
        <f>ROUND(('PRESUPUESTO P.I.B-Agrupación'!M34+'PRESUPUESTO P.I.B-Agrupación'!M30)*0.43,2)</f>
        <v>0</v>
      </c>
      <c r="D21" s="86">
        <f>ROUND(('PRESUPUESTO P.I.B-Agrupación'!M34+'PRESUPUESTO P.I.B-Agrupación'!M30)-C21,2)</f>
        <v>0</v>
      </c>
      <c r="E21" s="86">
        <f>ROUND(('PRESUPUESTO P.I.B-Agrupación'!N34+'PRESUPUESTO P.I.B-Agrupación'!N30)*0.43,2)</f>
        <v>0</v>
      </c>
      <c r="F21" s="86">
        <f>ROUND(('PRESUPUESTO P.I.B-Agrupación'!N34+'PRESUPUESTO P.I.B-Agrupación'!N30)-E21,2)</f>
        <v>0</v>
      </c>
      <c r="G21" s="116">
        <f t="shared" si="0"/>
        <v>0</v>
      </c>
      <c r="H21" s="75">
        <f t="shared" si="1"/>
        <v>0</v>
      </c>
      <c r="I21" s="118">
        <f t="shared" si="2"/>
        <v>0</v>
      </c>
    </row>
    <row r="22" spans="1:9" ht="14.25" customHeight="1" thickBot="1" x14ac:dyDescent="0.25">
      <c r="A22" s="76"/>
      <c r="B22" s="83" t="s">
        <v>411</v>
      </c>
      <c r="C22" s="1043">
        <f>ROUND('PRESUPUESTO P.I.B-Agrupación'!M38,2)</f>
        <v>0</v>
      </c>
      <c r="D22" s="1043"/>
      <c r="E22" s="1043">
        <f>ROUND('PRESUPUESTO P.I.B-Agrupación'!N38,2)</f>
        <v>0</v>
      </c>
      <c r="F22" s="1043"/>
      <c r="G22" s="116">
        <f t="shared" si="0"/>
        <v>0</v>
      </c>
      <c r="H22" s="75">
        <f t="shared" si="1"/>
        <v>0</v>
      </c>
      <c r="I22" s="118">
        <f t="shared" si="2"/>
        <v>0</v>
      </c>
    </row>
    <row r="23" spans="1:9" ht="14.25" customHeight="1" thickBot="1" x14ac:dyDescent="0.25">
      <c r="A23" s="79">
        <f>'PRESUPUESTO P.I.B-Agrupación'!Q13</f>
        <v>0</v>
      </c>
      <c r="B23" s="85" t="s">
        <v>413</v>
      </c>
      <c r="C23" s="81">
        <f>ROUND('PRESUPUESTO P.I.B-Agrupación'!P35*0.43,2)</f>
        <v>0</v>
      </c>
      <c r="D23" s="81">
        <f>ROUND('PRESUPUESTO P.I.B-Agrupación'!P35-C23,2)</f>
        <v>0</v>
      </c>
      <c r="E23" s="81">
        <f>ROUND('PRESUPUESTO P.I.B-Agrupación'!Q35*0.43,2)</f>
        <v>0</v>
      </c>
      <c r="F23" s="81">
        <f>ROUND('PRESUPUESTO P.I.B-Agrupación'!Q35-E23,2)</f>
        <v>0</v>
      </c>
      <c r="G23" s="116">
        <f t="shared" si="0"/>
        <v>0</v>
      </c>
      <c r="H23" s="75">
        <f t="shared" si="1"/>
        <v>0</v>
      </c>
      <c r="I23" s="118">
        <f>ROUND(SUM(G23:H23),2)</f>
        <v>0</v>
      </c>
    </row>
    <row r="24" spans="1:9" ht="14.25" customHeight="1" thickBot="1" x14ac:dyDescent="0.25">
      <c r="A24" s="79">
        <f>'PRESUPUESTO P.I.B-Agrupación'!P13</f>
        <v>0</v>
      </c>
      <c r="B24" s="84" t="s">
        <v>412</v>
      </c>
      <c r="C24" s="78">
        <f>ROUND(('PRESUPUESTO P.I.B-Agrupación'!P34+'PRESUPUESTO P.I.B-Agrupación'!P30)*0.43,2)</f>
        <v>0</v>
      </c>
      <c r="D24" s="78">
        <f>ROUND(('PRESUPUESTO P.I.B-Agrupación'!P34+'PRESUPUESTO P.I.B-Agrupación'!P30)-C24,2)</f>
        <v>0</v>
      </c>
      <c r="E24" s="78">
        <f>ROUND(('PRESUPUESTO P.I.B-Agrupación'!Q34+'PRESUPUESTO P.I.B-Agrupación'!Q30)*0.43,2)</f>
        <v>0</v>
      </c>
      <c r="F24" s="78">
        <f>ROUND(('PRESUPUESTO P.I.B-Agrupación'!Q34+'PRESUPUESTO P.I.B-Agrupación'!Q30)-E24,2)</f>
        <v>0</v>
      </c>
      <c r="G24" s="116">
        <f t="shared" si="0"/>
        <v>0</v>
      </c>
      <c r="H24" s="75">
        <f t="shared" si="1"/>
        <v>0</v>
      </c>
      <c r="I24" s="118">
        <f>ROUND(SUM(G24:H24),2)</f>
        <v>0</v>
      </c>
    </row>
    <row r="25" spans="1:9" ht="14.25" customHeight="1" thickBot="1" x14ac:dyDescent="0.25">
      <c r="A25" s="76"/>
      <c r="B25" s="83" t="s">
        <v>411</v>
      </c>
      <c r="C25" s="1043">
        <f>ROUND('PRESUPUESTO P.I.B-Agrupación'!P38,2)</f>
        <v>0</v>
      </c>
      <c r="D25" s="1043"/>
      <c r="E25" s="1043">
        <f>ROUND('PRESUPUESTO P.I.B-Agrupación'!Q38,2)</f>
        <v>0</v>
      </c>
      <c r="F25" s="1043"/>
      <c r="G25" s="116">
        <f t="shared" si="0"/>
        <v>0</v>
      </c>
      <c r="H25" s="75">
        <f t="shared" si="1"/>
        <v>0</v>
      </c>
      <c r="I25" s="118">
        <f t="shared" si="2"/>
        <v>0</v>
      </c>
    </row>
    <row r="26" spans="1:9" ht="14.25" customHeight="1" thickBot="1" x14ac:dyDescent="0.25">
      <c r="A26" s="79">
        <f>'PRESUPUESTO P.I.B-Agrupación'!T13</f>
        <v>0</v>
      </c>
      <c r="B26" s="85" t="s">
        <v>413</v>
      </c>
      <c r="C26" s="81">
        <f>ROUND('PRESUPUESTO P.I.B-Agrupación'!S35*0.43,2)</f>
        <v>0</v>
      </c>
      <c r="D26" s="81">
        <f>ROUND('PRESUPUESTO P.I.B-Agrupación'!S35-C26,2)</f>
        <v>0</v>
      </c>
      <c r="E26" s="81">
        <f>ROUND('PRESUPUESTO P.I.B-Agrupación'!T35*0.43,2)</f>
        <v>0</v>
      </c>
      <c r="F26" s="81">
        <f>ROUND('PRESUPUESTO P.I.B-Agrupación'!T35-E26,2)</f>
        <v>0</v>
      </c>
      <c r="G26" s="116">
        <f t="shared" si="0"/>
        <v>0</v>
      </c>
      <c r="H26" s="75">
        <f t="shared" si="1"/>
        <v>0</v>
      </c>
      <c r="I26" s="118">
        <f t="shared" si="2"/>
        <v>0</v>
      </c>
    </row>
    <row r="27" spans="1:9" ht="14.25" customHeight="1" thickBot="1" x14ac:dyDescent="0.25">
      <c r="A27" s="79">
        <f>'PRESUPUESTO P.I.B-Agrupación'!S13</f>
        <v>0</v>
      </c>
      <c r="B27" s="84" t="s">
        <v>412</v>
      </c>
      <c r="C27" s="78">
        <f>ROUND(('PRESUPUESTO P.I.B-Agrupación'!S34+'PRESUPUESTO P.I.B-Agrupación'!S30)*0.43,2)</f>
        <v>0</v>
      </c>
      <c r="D27" s="78">
        <f>ROUND('PRESUPUESTO P.I.B-Agrupación'!S34+'PRESUPUESTO P.I.B-Agrupación'!S30-C27,2)</f>
        <v>0</v>
      </c>
      <c r="E27" s="78">
        <f>ROUND(('PRESUPUESTO P.I.B-Agrupación'!T34+'PRESUPUESTO P.I.B-Agrupación'!T30)*0.43,2)</f>
        <v>0</v>
      </c>
      <c r="F27" s="78">
        <f>ROUND(('PRESUPUESTO P.I.B-Agrupación'!T34+'PRESUPUESTO P.I.B-Agrupación'!T30)-E27,2)</f>
        <v>0</v>
      </c>
      <c r="G27" s="116">
        <f t="shared" si="0"/>
        <v>0</v>
      </c>
      <c r="H27" s="75">
        <f t="shared" si="1"/>
        <v>0</v>
      </c>
      <c r="I27" s="118">
        <f t="shared" si="2"/>
        <v>0</v>
      </c>
    </row>
    <row r="28" spans="1:9" ht="14.25" customHeight="1" thickBot="1" x14ac:dyDescent="0.25">
      <c r="A28" s="76"/>
      <c r="B28" s="83" t="s">
        <v>411</v>
      </c>
      <c r="C28" s="1043">
        <f>ROUND('PRESUPUESTO P.I.B-Agrupación'!S38,2)</f>
        <v>0</v>
      </c>
      <c r="D28" s="1043"/>
      <c r="E28" s="1043">
        <f>ROUND('PRESUPUESTO P.I.B-Agrupación'!T38,2)</f>
        <v>0</v>
      </c>
      <c r="F28" s="1043"/>
      <c r="G28" s="116">
        <f t="shared" si="0"/>
        <v>0</v>
      </c>
      <c r="H28" s="75">
        <f t="shared" si="1"/>
        <v>0</v>
      </c>
      <c r="I28" s="118">
        <f t="shared" si="2"/>
        <v>0</v>
      </c>
    </row>
    <row r="29" spans="1:9" ht="14.25" customHeight="1" thickBot="1" x14ac:dyDescent="0.25">
      <c r="B29" s="109" t="s">
        <v>410</v>
      </c>
      <c r="C29" s="72">
        <f t="shared" ref="C29:I29" si="3">ROUND(SUM(C14,C17,C20,C23,C26),2)</f>
        <v>0</v>
      </c>
      <c r="D29" s="72">
        <f t="shared" si="3"/>
        <v>0</v>
      </c>
      <c r="E29" s="72">
        <f t="shared" si="3"/>
        <v>0</v>
      </c>
      <c r="F29" s="72">
        <f t="shared" si="3"/>
        <v>0</v>
      </c>
      <c r="G29" s="116">
        <f t="shared" si="3"/>
        <v>0</v>
      </c>
      <c r="H29" s="75">
        <f t="shared" si="3"/>
        <v>0</v>
      </c>
      <c r="I29" s="224">
        <f t="shared" si="3"/>
        <v>0</v>
      </c>
    </row>
    <row r="30" spans="1:9" ht="31.5" customHeight="1" thickBot="1" x14ac:dyDescent="0.25">
      <c r="A30" s="43"/>
      <c r="B30" s="70"/>
      <c r="C30" s="69" t="s">
        <v>450</v>
      </c>
      <c r="D30" s="69" t="s">
        <v>406</v>
      </c>
      <c r="E30" s="69" t="s">
        <v>449</v>
      </c>
      <c r="F30" s="69" t="s">
        <v>448</v>
      </c>
      <c r="G30" s="117" t="s">
        <v>405</v>
      </c>
      <c r="H30" s="69" t="s">
        <v>404</v>
      </c>
      <c r="I30" s="119" t="s">
        <v>403</v>
      </c>
    </row>
  </sheetData>
  <sheetProtection algorithmName="SHA-512" hashValue="U2TpenmIdrDFa2RRWkr2LR7bnWee3OsJS9qfdNcE3/EJxR1CI08wJZNgE8l0L378LBTfOqRqmXkURTqFh3m+vg==" saltValue="PjSdc+yi6eLN2Ex7Z1o/Ug==" spinCount="100000" sheet="1" objects="1" scenarios="1"/>
  <mergeCells count="24">
    <mergeCell ref="C25:D25"/>
    <mergeCell ref="E25:F25"/>
    <mergeCell ref="C28:D28"/>
    <mergeCell ref="E28:F28"/>
    <mergeCell ref="C16:D16"/>
    <mergeCell ref="E16:F16"/>
    <mergeCell ref="C19:D19"/>
    <mergeCell ref="E19:F19"/>
    <mergeCell ref="C22:D22"/>
    <mergeCell ref="E22:F22"/>
    <mergeCell ref="B7:I7"/>
    <mergeCell ref="B8:I8"/>
    <mergeCell ref="B9:I9"/>
    <mergeCell ref="B10:I10"/>
    <mergeCell ref="C12:D12"/>
    <mergeCell ref="E12:F12"/>
    <mergeCell ref="G12:I12"/>
    <mergeCell ref="B11:I11"/>
    <mergeCell ref="B6:I6"/>
    <mergeCell ref="B1:I1"/>
    <mergeCell ref="B2:I2"/>
    <mergeCell ref="B3:I3"/>
    <mergeCell ref="B4:I4"/>
    <mergeCell ref="B5:I5"/>
  </mergeCells>
  <pageMargins left="0.7" right="0.7" top="0.75" bottom="0.75" header="0.3" footer="0.3"/>
  <pageSetup paperSize="9" scale="38" orientation="portrait"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7"/>
  <dimension ref="A1:I29"/>
  <sheetViews>
    <sheetView zoomScale="80" zoomScaleNormal="80" workbookViewId="0">
      <selection activeCell="B7" sqref="B7:I7"/>
    </sheetView>
  </sheetViews>
  <sheetFormatPr baseColWidth="10" defaultColWidth="10.83203125" defaultRowHeight="14.25" customHeight="1"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985">
        <f>'PRESUPUESTO P.I.C.1-Agrupación'!E4</f>
        <v>0</v>
      </c>
      <c r="C1" s="986"/>
      <c r="D1" s="986"/>
      <c r="E1" s="986"/>
      <c r="F1" s="986"/>
      <c r="G1" s="986"/>
      <c r="H1" s="986"/>
      <c r="I1" s="987"/>
    </row>
    <row r="2" spans="1:9" ht="14.25" customHeight="1" x14ac:dyDescent="0.2">
      <c r="A2" s="94" t="s">
        <v>430</v>
      </c>
      <c r="B2" s="1025"/>
      <c r="C2" s="1026"/>
      <c r="D2" s="1026"/>
      <c r="E2" s="1026"/>
      <c r="F2" s="1026"/>
      <c r="G2" s="1026"/>
      <c r="H2" s="1026"/>
      <c r="I2" s="1027"/>
    </row>
    <row r="3" spans="1:9" ht="14.25" customHeight="1" x14ac:dyDescent="0.2">
      <c r="A3" s="93" t="s">
        <v>358</v>
      </c>
      <c r="B3" s="1022">
        <f>'PRESUPUESTO P.I.C.1-Agrupación'!D9</f>
        <v>0</v>
      </c>
      <c r="C3" s="1023"/>
      <c r="D3" s="1023"/>
      <c r="E3" s="1023"/>
      <c r="F3" s="1023"/>
      <c r="G3" s="1023"/>
      <c r="H3" s="1023"/>
      <c r="I3" s="1024"/>
    </row>
    <row r="4" spans="1:9" ht="14.25" customHeight="1" x14ac:dyDescent="0.2">
      <c r="A4" s="93" t="s">
        <v>429</v>
      </c>
      <c r="B4" s="1022">
        <f>'PRESUPUESTO P.I.C.1-Agrupación'!D8</f>
        <v>0</v>
      </c>
      <c r="C4" s="1023"/>
      <c r="D4" s="1023"/>
      <c r="E4" s="1023"/>
      <c r="F4" s="1023"/>
      <c r="G4" s="1023"/>
      <c r="H4" s="1023"/>
      <c r="I4" s="1024"/>
    </row>
    <row r="5" spans="1:9" ht="14.25" customHeight="1" x14ac:dyDescent="0.2">
      <c r="A5" s="93" t="s">
        <v>428</v>
      </c>
      <c r="B5" s="1022">
        <f>'PRESUPUESTO P.I.C.1-Agrupación'!D10</f>
        <v>0</v>
      </c>
      <c r="C5" s="1023"/>
      <c r="D5" s="1023"/>
      <c r="E5" s="1023"/>
      <c r="F5" s="1023"/>
      <c r="G5" s="1023"/>
      <c r="H5" s="1023"/>
      <c r="I5" s="1024"/>
    </row>
    <row r="6" spans="1:9" ht="14.25" customHeight="1" x14ac:dyDescent="0.2">
      <c r="A6" s="93" t="s">
        <v>427</v>
      </c>
      <c r="B6" s="1022">
        <f>'PRESUPUESTO P.I.C.1-Agrupación'!D11</f>
        <v>0</v>
      </c>
      <c r="C6" s="1023"/>
      <c r="D6" s="1023"/>
      <c r="E6" s="1023"/>
      <c r="F6" s="1023"/>
      <c r="G6" s="1023"/>
      <c r="H6" s="1023"/>
      <c r="I6" s="1024"/>
    </row>
    <row r="7" spans="1:9" ht="14.25" customHeight="1" x14ac:dyDescent="0.2">
      <c r="A7" s="93" t="s">
        <v>426</v>
      </c>
      <c r="B7" s="1028">
        <f>ROUND('PRESUPUESTO P.I.C.1-Agrupación'!D31,2)</f>
        <v>0</v>
      </c>
      <c r="C7" s="1029"/>
      <c r="D7" s="1029"/>
      <c r="E7" s="1029"/>
      <c r="F7" s="1029"/>
      <c r="G7" s="1029"/>
      <c r="H7" s="1029"/>
      <c r="I7" s="1030"/>
    </row>
    <row r="8" spans="1:9" ht="14.25" customHeight="1" x14ac:dyDescent="0.2">
      <c r="A8" s="93" t="s">
        <v>461</v>
      </c>
      <c r="B8" s="1028">
        <f>ROUND('PRESUPUESTO P.I.C.1-Agrupación'!D33,2)</f>
        <v>0</v>
      </c>
      <c r="C8" s="1029"/>
      <c r="D8" s="1029"/>
      <c r="E8" s="1029"/>
      <c r="F8" s="1029"/>
      <c r="G8" s="1029"/>
      <c r="H8" s="1029"/>
      <c r="I8" s="1030"/>
    </row>
    <row r="9" spans="1:9" ht="14.25" customHeight="1" x14ac:dyDescent="0.2">
      <c r="A9" s="93" t="s">
        <v>425</v>
      </c>
      <c r="B9" s="1031">
        <f>ROUND((C28+E28),2)</f>
        <v>0</v>
      </c>
      <c r="C9" s="1032"/>
      <c r="D9" s="1032"/>
      <c r="E9" s="1032"/>
      <c r="F9" s="1032"/>
      <c r="G9" s="1032"/>
      <c r="H9" s="1032"/>
      <c r="I9" s="1033"/>
    </row>
    <row r="10" spans="1:9" ht="14.25" customHeight="1" thickBot="1" x14ac:dyDescent="0.25">
      <c r="A10" s="114" t="s">
        <v>424</v>
      </c>
      <c r="B10" s="1034">
        <f>ROUND((D28+F28),2)</f>
        <v>0</v>
      </c>
      <c r="C10" s="1032"/>
      <c r="D10" s="1032"/>
      <c r="E10" s="1032"/>
      <c r="F10" s="1032"/>
      <c r="G10" s="1032"/>
      <c r="H10" s="1032"/>
      <c r="I10" s="1033"/>
    </row>
    <row r="11" spans="1:9" ht="14.25" customHeight="1" x14ac:dyDescent="0.2">
      <c r="A11" s="115" t="s">
        <v>422</v>
      </c>
      <c r="B11" s="112" t="s">
        <v>421</v>
      </c>
      <c r="C11" s="1055" t="s">
        <v>399</v>
      </c>
      <c r="D11" s="1056"/>
      <c r="E11" s="1055" t="s">
        <v>390</v>
      </c>
      <c r="F11" s="1056"/>
      <c r="G11" s="1050" t="s">
        <v>420</v>
      </c>
      <c r="H11" s="1051"/>
      <c r="I11" s="1052"/>
    </row>
    <row r="12" spans="1:9" ht="39.75" customHeight="1" thickBot="1" x14ac:dyDescent="0.25">
      <c r="A12" s="92"/>
      <c r="B12" s="91" t="s">
        <v>419</v>
      </c>
      <c r="C12" s="90" t="s">
        <v>418</v>
      </c>
      <c r="D12" s="90" t="s">
        <v>417</v>
      </c>
      <c r="E12" s="90" t="s">
        <v>418</v>
      </c>
      <c r="F12" s="90" t="s">
        <v>417</v>
      </c>
      <c r="G12" s="89" t="s">
        <v>416</v>
      </c>
      <c r="H12" s="88" t="s">
        <v>415</v>
      </c>
      <c r="I12" s="87" t="s">
        <v>414</v>
      </c>
    </row>
    <row r="13" spans="1:9" ht="12" customHeight="1" x14ac:dyDescent="0.2">
      <c r="A13" s="82">
        <f>'PRESUPUESTO P.I.C.1-Agrupación'!H13</f>
        <v>0</v>
      </c>
      <c r="B13" s="1046" t="s">
        <v>413</v>
      </c>
      <c r="C13" s="1053">
        <f>ROUND('PRESUPUESTO P.I.C.1-Agrupación'!G31*0.43,2)</f>
        <v>0</v>
      </c>
      <c r="D13" s="1053">
        <f>ROUND('PRESUPUESTO P.I.C.1-Agrupación'!G31-C13,2)</f>
        <v>0</v>
      </c>
      <c r="E13" s="1057">
        <f>ROUND('PRESUPUESTO P.I.C.1-Agrupación'!H31*0.43,2)</f>
        <v>0</v>
      </c>
      <c r="F13" s="1057">
        <f>ROUND('PRESUPUESTO P.I.C.1-Agrupación'!H31-E13,2)</f>
        <v>0</v>
      </c>
      <c r="G13" s="1057">
        <f>ROUND(SUM(C13:D14),2)</f>
        <v>0</v>
      </c>
      <c r="H13" s="1057">
        <f>ROUND(SUM(E13:F14),2)</f>
        <v>0</v>
      </c>
      <c r="I13" s="1062">
        <f>ROUND(SUM(G13:H14),2)</f>
        <v>0</v>
      </c>
    </row>
    <row r="14" spans="1:9" ht="12" customHeight="1" x14ac:dyDescent="0.2">
      <c r="A14" s="79">
        <f>'PRESUPUESTO P.I.C.1-Agrupación'!G13</f>
        <v>0</v>
      </c>
      <c r="B14" s="1047"/>
      <c r="C14" s="1054"/>
      <c r="D14" s="1054"/>
      <c r="E14" s="1049"/>
      <c r="F14" s="1049"/>
      <c r="G14" s="1049"/>
      <c r="H14" s="1049"/>
      <c r="I14" s="1063"/>
    </row>
    <row r="15" spans="1:9" ht="16" thickBot="1" x14ac:dyDescent="0.25">
      <c r="A15" s="76"/>
      <c r="B15" s="161" t="s">
        <v>530</v>
      </c>
      <c r="C15" s="1060">
        <f>ROUND('PRESUPUESTO P.I.C.1-Agrupación'!G32,2)</f>
        <v>0</v>
      </c>
      <c r="D15" s="1061"/>
      <c r="E15" s="1058">
        <f>ROUND('PRESUPUESTO P.I.C.1-Agrupación'!H32,2)</f>
        <v>0</v>
      </c>
      <c r="F15" s="1059"/>
      <c r="G15" s="204">
        <f>C15</f>
        <v>0</v>
      </c>
      <c r="H15" s="204">
        <f>E15</f>
        <v>0</v>
      </c>
      <c r="I15" s="173">
        <f>ROUND(SUM(G15:H15),2)</f>
        <v>0</v>
      </c>
    </row>
    <row r="16" spans="1:9" ht="12" customHeight="1" x14ac:dyDescent="0.2">
      <c r="A16" s="82">
        <f>'PRESUPUESTO P.I.C.1-Agrupación'!K13</f>
        <v>0</v>
      </c>
      <c r="B16" s="1046" t="s">
        <v>413</v>
      </c>
      <c r="C16" s="1048">
        <f>ROUND('PRESUPUESTO P.I.C.1-Agrupación'!J31*0.43,2)</f>
        <v>0</v>
      </c>
      <c r="D16" s="1048">
        <f>ROUND('PRESUPUESTO P.I.C.1-Agrupación'!J31-C16,2)</f>
        <v>0</v>
      </c>
      <c r="E16" s="1048">
        <f>ROUND('PRESUPUESTO P.I.C.1-Agrupación'!K31*0.43,2)</f>
        <v>0</v>
      </c>
      <c r="F16" s="1048">
        <f>ROUND('PRESUPUESTO P.I.C.1-Agrupación'!K31-E16,2)</f>
        <v>0</v>
      </c>
      <c r="G16" s="1057">
        <f>ROUND(SUM(C16:D17),2)</f>
        <v>0</v>
      </c>
      <c r="H16" s="1057">
        <f>ROUND(SUM(E16:F17),2)</f>
        <v>0</v>
      </c>
      <c r="I16" s="1062">
        <f>ROUND(SUM(G16:H17),2)</f>
        <v>0</v>
      </c>
    </row>
    <row r="17" spans="1:9" ht="12" customHeight="1" x14ac:dyDescent="0.2">
      <c r="A17" s="79">
        <f>'PRESUPUESTO P.I.C.1-Agrupación'!J13</f>
        <v>0</v>
      </c>
      <c r="B17" s="1047"/>
      <c r="C17" s="1049"/>
      <c r="D17" s="1049"/>
      <c r="E17" s="1049"/>
      <c r="F17" s="1049"/>
      <c r="G17" s="1049"/>
      <c r="H17" s="1049"/>
      <c r="I17" s="1063"/>
    </row>
    <row r="18" spans="1:9" ht="16" thickBot="1" x14ac:dyDescent="0.25">
      <c r="A18" s="76"/>
      <c r="B18" s="161" t="s">
        <v>530</v>
      </c>
      <c r="C18" s="1058">
        <f>ROUND('PRESUPUESTO P.I.C.1-Agrupación'!J32,2)</f>
        <v>0</v>
      </c>
      <c r="D18" s="1059"/>
      <c r="E18" s="1058">
        <f>ROUND('PRESUPUESTO P.I.C.1-Agrupación'!K32,2)</f>
        <v>0</v>
      </c>
      <c r="F18" s="1059"/>
      <c r="G18" s="204">
        <f>C18</f>
        <v>0</v>
      </c>
      <c r="H18" s="204">
        <f>E18</f>
        <v>0</v>
      </c>
      <c r="I18" s="173">
        <f>ROUND(SUM(G18:H18),2)</f>
        <v>0</v>
      </c>
    </row>
    <row r="19" spans="1:9" ht="12" customHeight="1" x14ac:dyDescent="0.2">
      <c r="A19" s="82">
        <f>'PRESUPUESTO P.I.C.1-Agrupación'!N13</f>
        <v>0</v>
      </c>
      <c r="B19" s="1046" t="s">
        <v>413</v>
      </c>
      <c r="C19" s="1048">
        <f>ROUND('PRESUPUESTO P.I.C.1-Agrupación'!M31*0.43,2)</f>
        <v>0</v>
      </c>
      <c r="D19" s="1048">
        <f>ROUND('PRESUPUESTO P.I.C.1-Agrupación'!M31-C19,2)</f>
        <v>0</v>
      </c>
      <c r="E19" s="1048">
        <f>ROUND('PRESUPUESTO P.I.C.1-Agrupación'!N31*0.43,2)</f>
        <v>0</v>
      </c>
      <c r="F19" s="1048">
        <f>ROUND('PRESUPUESTO P.I.C.1-Agrupación'!N31-E19,2)</f>
        <v>0</v>
      </c>
      <c r="G19" s="1057">
        <f>ROUND(SUM(C19:D20),2)</f>
        <v>0</v>
      </c>
      <c r="H19" s="1057">
        <f>ROUND(SUM(E19:F20),2)</f>
        <v>0</v>
      </c>
      <c r="I19" s="1062">
        <f>ROUND(SUM(G19:H20),2)</f>
        <v>0</v>
      </c>
    </row>
    <row r="20" spans="1:9" ht="12" customHeight="1" x14ac:dyDescent="0.2">
      <c r="A20" s="79">
        <f>'PRESUPUESTO P.I.C.1-Agrupación'!M13</f>
        <v>0</v>
      </c>
      <c r="B20" s="1047"/>
      <c r="C20" s="1049"/>
      <c r="D20" s="1049"/>
      <c r="E20" s="1049"/>
      <c r="F20" s="1049"/>
      <c r="G20" s="1049"/>
      <c r="H20" s="1049"/>
      <c r="I20" s="1063"/>
    </row>
    <row r="21" spans="1:9" ht="18" customHeight="1" thickBot="1" x14ac:dyDescent="0.25">
      <c r="A21" s="76"/>
      <c r="B21" s="161" t="s">
        <v>530</v>
      </c>
      <c r="C21" s="1058">
        <f>ROUND('PRESUPUESTO P.I.C.1-Agrupación'!M32,2)</f>
        <v>0</v>
      </c>
      <c r="D21" s="1059"/>
      <c r="E21" s="1058">
        <f>ROUND('PRESUPUESTO P.I.C.1-Agrupación'!N32,2)</f>
        <v>0</v>
      </c>
      <c r="F21" s="1059"/>
      <c r="G21" s="204">
        <f>C21</f>
        <v>0</v>
      </c>
      <c r="H21" s="204">
        <f>E21</f>
        <v>0</v>
      </c>
      <c r="I21" s="173">
        <f>ROUND(SUM(G21:H21),2)</f>
        <v>0</v>
      </c>
    </row>
    <row r="22" spans="1:9" ht="12" customHeight="1" x14ac:dyDescent="0.2">
      <c r="A22" s="79">
        <f>'PRESUPUESTO P.I.C.1-Agrupación'!Q13</f>
        <v>0</v>
      </c>
      <c r="B22" s="1046" t="s">
        <v>413</v>
      </c>
      <c r="C22" s="1048">
        <f>ROUND('PRESUPUESTO P.I.C.1-Agrupación'!P31*0.43,2)</f>
        <v>0</v>
      </c>
      <c r="D22" s="1048">
        <f>ROUND('PRESUPUESTO P.I.C.1-Agrupación'!P31-C22,2)</f>
        <v>0</v>
      </c>
      <c r="E22" s="1048">
        <f>ROUND('PRESUPUESTO P.I.C.1-Agrupación'!Q31*0.43,2)</f>
        <v>0</v>
      </c>
      <c r="F22" s="1048">
        <f>ROUND('PRESUPUESTO P.I.C.1-Agrupación'!Q31-E22,2)</f>
        <v>0</v>
      </c>
      <c r="G22" s="1057">
        <f>ROUND(SUM(C22:D23),2)</f>
        <v>0</v>
      </c>
      <c r="H22" s="1057">
        <f>ROUND(SUM(E22:F23),2)</f>
        <v>0</v>
      </c>
      <c r="I22" s="1062">
        <f>ROUND(SUM(G22:H23),2)</f>
        <v>0</v>
      </c>
    </row>
    <row r="23" spans="1:9" ht="12" customHeight="1" x14ac:dyDescent="0.2">
      <c r="A23" s="79">
        <f>'PRESUPUESTO P.I.C.1-Agrupación'!P13</f>
        <v>0</v>
      </c>
      <c r="B23" s="1047"/>
      <c r="C23" s="1049"/>
      <c r="D23" s="1049"/>
      <c r="E23" s="1049"/>
      <c r="F23" s="1049"/>
      <c r="G23" s="1049"/>
      <c r="H23" s="1049"/>
      <c r="I23" s="1063"/>
    </row>
    <row r="24" spans="1:9" ht="16" thickBot="1" x14ac:dyDescent="0.25">
      <c r="A24" s="76"/>
      <c r="B24" s="161" t="s">
        <v>530</v>
      </c>
      <c r="C24" s="1058">
        <f>ROUND('PRESUPUESTO P.I.C.1-Agrupación'!P32,2)</f>
        <v>0</v>
      </c>
      <c r="D24" s="1059"/>
      <c r="E24" s="1058">
        <f>ROUND('PRESUPUESTO P.I.C.1-Agrupación'!Q32,2)</f>
        <v>0</v>
      </c>
      <c r="F24" s="1059"/>
      <c r="G24" s="204">
        <f>C24</f>
        <v>0</v>
      </c>
      <c r="H24" s="204">
        <f>E24</f>
        <v>0</v>
      </c>
      <c r="I24" s="173">
        <f>ROUND(SUM(G24:H24),2)</f>
        <v>0</v>
      </c>
    </row>
    <row r="25" spans="1:9" ht="12" customHeight="1" x14ac:dyDescent="0.2">
      <c r="A25" s="79">
        <f>'PRESUPUESTO P.I.C.1-Agrupación'!T13</f>
        <v>0</v>
      </c>
      <c r="B25" s="1046" t="s">
        <v>413</v>
      </c>
      <c r="C25" s="1048">
        <f>ROUND('PRESUPUESTO P.I.C.1-Agrupación'!S31*0.43,2)</f>
        <v>0</v>
      </c>
      <c r="D25" s="1048">
        <f>ROUND('PRESUPUESTO P.I.C.1-Agrupación'!S31-C25,2)</f>
        <v>0</v>
      </c>
      <c r="E25" s="1048">
        <f>ROUND('PRESUPUESTO P.I.C.1-Agrupación'!T31*0.43,2)</f>
        <v>0</v>
      </c>
      <c r="F25" s="1048">
        <f>ROUND('PRESUPUESTO P.I.C.1-Agrupación'!T31-E25,2)</f>
        <v>0</v>
      </c>
      <c r="G25" s="1057">
        <f>ROUND(SUM(C25:D26),2)</f>
        <v>0</v>
      </c>
      <c r="H25" s="1057">
        <f>ROUND(SUM(E25:F26),2)</f>
        <v>0</v>
      </c>
      <c r="I25" s="1062">
        <f>ROUND(SUM(G25:H26),2)</f>
        <v>0</v>
      </c>
    </row>
    <row r="26" spans="1:9" ht="12" customHeight="1" x14ac:dyDescent="0.2">
      <c r="A26" s="79">
        <f>'PRESUPUESTO P.I.C.1-Agrupación'!S13</f>
        <v>0</v>
      </c>
      <c r="B26" s="1047"/>
      <c r="C26" s="1049"/>
      <c r="D26" s="1049"/>
      <c r="E26" s="1049"/>
      <c r="F26" s="1049"/>
      <c r="G26" s="1049"/>
      <c r="H26" s="1049"/>
      <c r="I26" s="1063"/>
    </row>
    <row r="27" spans="1:9" ht="16" thickBot="1" x14ac:dyDescent="0.25">
      <c r="A27" s="76"/>
      <c r="B27" s="161" t="s">
        <v>530</v>
      </c>
      <c r="C27" s="1058">
        <f>ROUND('PRESUPUESTO P.I.C.1-Agrupación'!S32,2)</f>
        <v>0</v>
      </c>
      <c r="D27" s="1059"/>
      <c r="E27" s="1058">
        <f>ROUND('PRESUPUESTO P.I.C.1-Agrupación'!T32,2)</f>
        <v>0</v>
      </c>
      <c r="F27" s="1059"/>
      <c r="G27" s="204">
        <f>C27</f>
        <v>0</v>
      </c>
      <c r="H27" s="204">
        <f>E27</f>
        <v>0</v>
      </c>
      <c r="I27" s="173">
        <f>ROUND(SUM(G27:H27),2)</f>
        <v>0</v>
      </c>
    </row>
    <row r="28" spans="1:9" ht="34.5" customHeight="1" x14ac:dyDescent="0.2">
      <c r="A28" s="120"/>
      <c r="B28" s="121" t="s">
        <v>410</v>
      </c>
      <c r="C28" s="171">
        <f t="shared" ref="C28:H28" si="0">ROUND(SUM(C13,C16,C19,C22,C25),2)</f>
        <v>0</v>
      </c>
      <c r="D28" s="171">
        <f t="shared" si="0"/>
        <v>0</v>
      </c>
      <c r="E28" s="171">
        <f t="shared" si="0"/>
        <v>0</v>
      </c>
      <c r="F28" s="171">
        <f t="shared" si="0"/>
        <v>0</v>
      </c>
      <c r="G28" s="172">
        <f t="shared" si="0"/>
        <v>0</v>
      </c>
      <c r="H28" s="172">
        <f t="shared" si="0"/>
        <v>0</v>
      </c>
      <c r="I28" s="160">
        <f>ROUND(SUM(I13,I16,I19,I22,I25,),2)</f>
        <v>0</v>
      </c>
    </row>
    <row r="29" spans="1:9" ht="42" customHeight="1" thickBot="1" x14ac:dyDescent="0.25">
      <c r="A29" s="43"/>
      <c r="B29" s="124"/>
      <c r="C29" s="70" t="s">
        <v>409</v>
      </c>
      <c r="D29" s="69" t="s">
        <v>408</v>
      </c>
      <c r="E29" s="69" t="s">
        <v>407</v>
      </c>
      <c r="F29" s="69" t="s">
        <v>406</v>
      </c>
      <c r="G29" s="69" t="s">
        <v>405</v>
      </c>
      <c r="H29" s="69" t="s">
        <v>404</v>
      </c>
      <c r="I29" s="68" t="s">
        <v>403</v>
      </c>
    </row>
  </sheetData>
  <mergeCells count="63">
    <mergeCell ref="E25:E26"/>
    <mergeCell ref="F25:F26"/>
    <mergeCell ref="I13:I14"/>
    <mergeCell ref="I16:I17"/>
    <mergeCell ref="I25:I26"/>
    <mergeCell ref="I22:I23"/>
    <mergeCell ref="I19:I20"/>
    <mergeCell ref="H22:H23"/>
    <mergeCell ref="G22:G23"/>
    <mergeCell ref="H19:H20"/>
    <mergeCell ref="G19:G20"/>
    <mergeCell ref="H25:H26"/>
    <mergeCell ref="G25:G26"/>
    <mergeCell ref="H13:H14"/>
    <mergeCell ref="H16:H17"/>
    <mergeCell ref="G16:G17"/>
    <mergeCell ref="E21:F21"/>
    <mergeCell ref="C21:D21"/>
    <mergeCell ref="E15:F15"/>
    <mergeCell ref="C15:D15"/>
    <mergeCell ref="E18:F18"/>
    <mergeCell ref="C18:D18"/>
    <mergeCell ref="F19:F20"/>
    <mergeCell ref="G13:G14"/>
    <mergeCell ref="E27:F27"/>
    <mergeCell ref="C27:D27"/>
    <mergeCell ref="C24:D24"/>
    <mergeCell ref="E24:F24"/>
    <mergeCell ref="F22:F23"/>
    <mergeCell ref="E22:E23"/>
    <mergeCell ref="D22:D23"/>
    <mergeCell ref="C22:C23"/>
    <mergeCell ref="C25:C26"/>
    <mergeCell ref="D25:D26"/>
    <mergeCell ref="D16:D17"/>
    <mergeCell ref="D19:D20"/>
    <mergeCell ref="E19:E20"/>
    <mergeCell ref="F16:F17"/>
    <mergeCell ref="E16:E17"/>
    <mergeCell ref="B13:B14"/>
    <mergeCell ref="D13:D14"/>
    <mergeCell ref="C13:C14"/>
    <mergeCell ref="C11:D11"/>
    <mergeCell ref="E11:F11"/>
    <mergeCell ref="E13:E14"/>
    <mergeCell ref="F13:F14"/>
    <mergeCell ref="G11:I11"/>
    <mergeCell ref="B1:I1"/>
    <mergeCell ref="B2:I2"/>
    <mergeCell ref="B3:I3"/>
    <mergeCell ref="B4:I4"/>
    <mergeCell ref="B5:I5"/>
    <mergeCell ref="B6:I6"/>
    <mergeCell ref="B7:I7"/>
    <mergeCell ref="B8:I8"/>
    <mergeCell ref="B9:I9"/>
    <mergeCell ref="B10:I10"/>
    <mergeCell ref="B16:B17"/>
    <mergeCell ref="B19:B20"/>
    <mergeCell ref="B22:B23"/>
    <mergeCell ref="B25:B26"/>
    <mergeCell ref="C16:C17"/>
    <mergeCell ref="C19:C20"/>
  </mergeCells>
  <pageMargins left="0.7" right="0.7" top="0.75" bottom="0.75" header="0.3" footer="0.3"/>
  <pageSetup paperSize="9" scale="40" orientation="portrait"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10"/>
  <dimension ref="A1:I29"/>
  <sheetViews>
    <sheetView zoomScale="80" zoomScaleNormal="80" workbookViewId="0">
      <selection activeCell="B8" sqref="B8:I8"/>
    </sheetView>
  </sheetViews>
  <sheetFormatPr baseColWidth="10" defaultColWidth="10.83203125" defaultRowHeight="14.25" customHeight="1" x14ac:dyDescent="0.15"/>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style="67" customWidth="1"/>
    <col min="8" max="8" width="15.5" style="67" customWidth="1"/>
    <col min="9" max="9" width="16.33203125" style="67" customWidth="1"/>
    <col min="10" max="16384" width="10.83203125" style="67"/>
  </cols>
  <sheetData>
    <row r="1" spans="1:9" ht="14.25" customHeight="1" x14ac:dyDescent="0.15">
      <c r="A1" s="190" t="s">
        <v>431</v>
      </c>
      <c r="B1" s="985">
        <f>'PRESUPUESTO P.I.C.2-Agrupación'!E4</f>
        <v>0</v>
      </c>
      <c r="C1" s="986"/>
      <c r="D1" s="986"/>
      <c r="E1" s="986"/>
      <c r="F1" s="986"/>
      <c r="G1" s="986"/>
      <c r="H1" s="986"/>
      <c r="I1" s="987"/>
    </row>
    <row r="2" spans="1:9" ht="14.25" customHeight="1" x14ac:dyDescent="0.15">
      <c r="A2" s="191" t="s">
        <v>430</v>
      </c>
      <c r="B2" s="988"/>
      <c r="C2" s="989"/>
      <c r="D2" s="989"/>
      <c r="E2" s="989"/>
      <c r="F2" s="989"/>
      <c r="G2" s="989"/>
      <c r="H2" s="989"/>
      <c r="I2" s="990"/>
    </row>
    <row r="3" spans="1:9" ht="14.25" customHeight="1" x14ac:dyDescent="0.15">
      <c r="A3" s="192" t="s">
        <v>358</v>
      </c>
      <c r="B3" s="982">
        <f>'PRESUPUESTO P.I.C.2-Agrupación'!D9</f>
        <v>0</v>
      </c>
      <c r="C3" s="983"/>
      <c r="D3" s="983"/>
      <c r="E3" s="983"/>
      <c r="F3" s="983"/>
      <c r="G3" s="983"/>
      <c r="H3" s="983"/>
      <c r="I3" s="984"/>
    </row>
    <row r="4" spans="1:9" ht="14.25" customHeight="1" x14ac:dyDescent="0.15">
      <c r="A4" s="192" t="s">
        <v>429</v>
      </c>
      <c r="B4" s="982">
        <f>'PRESUPUESTO P.I.C.2-Agrupación'!D8</f>
        <v>0</v>
      </c>
      <c r="C4" s="983"/>
      <c r="D4" s="983"/>
      <c r="E4" s="983"/>
      <c r="F4" s="983"/>
      <c r="G4" s="983"/>
      <c r="H4" s="983"/>
      <c r="I4" s="984"/>
    </row>
    <row r="5" spans="1:9" ht="14.25" customHeight="1" x14ac:dyDescent="0.15">
      <c r="A5" s="192" t="s">
        <v>428</v>
      </c>
      <c r="B5" s="982">
        <f>'PRESUPUESTO P.I.C.2-Agrupación'!D10</f>
        <v>0</v>
      </c>
      <c r="C5" s="983"/>
      <c r="D5" s="983"/>
      <c r="E5" s="983"/>
      <c r="F5" s="983"/>
      <c r="G5" s="983"/>
      <c r="H5" s="983"/>
      <c r="I5" s="984"/>
    </row>
    <row r="6" spans="1:9" ht="14.25" customHeight="1" x14ac:dyDescent="0.15">
      <c r="A6" s="192" t="s">
        <v>427</v>
      </c>
      <c r="B6" s="982">
        <f>'PRESUPUESTO P.I.C.2-Agrupación'!D11</f>
        <v>0</v>
      </c>
      <c r="C6" s="983"/>
      <c r="D6" s="983"/>
      <c r="E6" s="983"/>
      <c r="F6" s="983"/>
      <c r="G6" s="983"/>
      <c r="H6" s="983"/>
      <c r="I6" s="984"/>
    </row>
    <row r="7" spans="1:9" ht="14.25" customHeight="1" x14ac:dyDescent="0.15">
      <c r="A7" s="192" t="s">
        <v>426</v>
      </c>
      <c r="B7" s="993">
        <f>ROUND('PRESUPUESTO P.I.C.2-Agrupación'!D31,2)</f>
        <v>0</v>
      </c>
      <c r="C7" s="994"/>
      <c r="D7" s="994"/>
      <c r="E7" s="994"/>
      <c r="F7" s="994"/>
      <c r="G7" s="994"/>
      <c r="H7" s="994"/>
      <c r="I7" s="995"/>
    </row>
    <row r="8" spans="1:9" ht="14.25" customHeight="1" x14ac:dyDescent="0.15">
      <c r="A8" s="192" t="s">
        <v>462</v>
      </c>
      <c r="B8" s="993">
        <f>ROUND('PRESUPUESTO P.I.C.2-Agrupación'!D33,2)</f>
        <v>0</v>
      </c>
      <c r="C8" s="994"/>
      <c r="D8" s="994"/>
      <c r="E8" s="994"/>
      <c r="F8" s="994"/>
      <c r="G8" s="994"/>
      <c r="H8" s="994"/>
      <c r="I8" s="995"/>
    </row>
    <row r="9" spans="1:9" ht="14.25" customHeight="1" x14ac:dyDescent="0.15">
      <c r="A9" s="192" t="s">
        <v>425</v>
      </c>
      <c r="B9" s="996">
        <f>ROUND((C28+E28),2)</f>
        <v>0</v>
      </c>
      <c r="C9" s="997"/>
      <c r="D9" s="997"/>
      <c r="E9" s="997"/>
      <c r="F9" s="997"/>
      <c r="G9" s="997"/>
      <c r="H9" s="997"/>
      <c r="I9" s="998"/>
    </row>
    <row r="10" spans="1:9" ht="14.25" customHeight="1" thickBot="1" x14ac:dyDescent="0.2">
      <c r="A10" s="193" t="s">
        <v>424</v>
      </c>
      <c r="B10" s="999">
        <f>ROUND((D28+F28),2)</f>
        <v>0</v>
      </c>
      <c r="C10" s="997"/>
      <c r="D10" s="997"/>
      <c r="E10" s="997"/>
      <c r="F10" s="997"/>
      <c r="G10" s="997"/>
      <c r="H10" s="997"/>
      <c r="I10" s="998"/>
    </row>
    <row r="11" spans="1:9" ht="14.25" customHeight="1" x14ac:dyDescent="0.15">
      <c r="A11" s="182" t="s">
        <v>422</v>
      </c>
      <c r="B11" s="175" t="s">
        <v>421</v>
      </c>
      <c r="C11" s="1000" t="s">
        <v>399</v>
      </c>
      <c r="D11" s="1001"/>
      <c r="E11" s="1000" t="s">
        <v>390</v>
      </c>
      <c r="F11" s="1001"/>
      <c r="G11" s="1002" t="s">
        <v>420</v>
      </c>
      <c r="H11" s="1003"/>
      <c r="I11" s="1004"/>
    </row>
    <row r="12" spans="1:9" ht="39.75" customHeight="1" thickBot="1" x14ac:dyDescent="0.2">
      <c r="A12" s="183"/>
      <c r="B12" s="184" t="s">
        <v>419</v>
      </c>
      <c r="C12" s="178" t="s">
        <v>418</v>
      </c>
      <c r="D12" s="178" t="s">
        <v>417</v>
      </c>
      <c r="E12" s="178" t="s">
        <v>418</v>
      </c>
      <c r="F12" s="178" t="s">
        <v>417</v>
      </c>
      <c r="G12" s="179" t="s">
        <v>416</v>
      </c>
      <c r="H12" s="180" t="s">
        <v>415</v>
      </c>
      <c r="I12" s="181" t="s">
        <v>414</v>
      </c>
    </row>
    <row r="13" spans="1:9" ht="19.5" customHeight="1" x14ac:dyDescent="0.15">
      <c r="A13" s="185">
        <f>'PRESUPUESTO P.I.C.2-Agrupación'!H13</f>
        <v>0</v>
      </c>
      <c r="B13" s="1015" t="s">
        <v>413</v>
      </c>
      <c r="C13" s="1005">
        <f>ROUND('PRESUPUESTO P.I.C.2-Agrupación'!G31*0.43,2)</f>
        <v>0</v>
      </c>
      <c r="D13" s="1005">
        <f>ROUND('PRESUPUESTO P.I.C.2-Agrupación'!G31-C13,2)</f>
        <v>0</v>
      </c>
      <c r="E13" s="1005">
        <f>ROUND('PRESUPUESTO P.I.C.2-Agrupación'!H31*0.43,2)</f>
        <v>0</v>
      </c>
      <c r="F13" s="1005">
        <f>ROUND('PRESUPUESTO P.I.C.2-Agrupación'!H31-E13,2)</f>
        <v>0</v>
      </c>
      <c r="G13" s="1005">
        <f>ROUND(SUM(C13:D14),2)</f>
        <v>0</v>
      </c>
      <c r="H13" s="1005">
        <f>ROUND(SUM(E13:F14),2)</f>
        <v>0</v>
      </c>
      <c r="I13" s="1007">
        <f>ROUND(SUM(G13:H14),2)</f>
        <v>0</v>
      </c>
    </row>
    <row r="14" spans="1:9" ht="14" x14ac:dyDescent="0.15">
      <c r="A14" s="136">
        <f>'PRESUPUESTO P.I.C.2-Agrupación'!G13</f>
        <v>0</v>
      </c>
      <c r="B14" s="1064"/>
      <c r="C14" s="1006"/>
      <c r="D14" s="1006"/>
      <c r="E14" s="1006"/>
      <c r="F14" s="1006"/>
      <c r="G14" s="1018"/>
      <c r="H14" s="1018"/>
      <c r="I14" s="1012"/>
    </row>
    <row r="15" spans="1:9" ht="15" thickBot="1" x14ac:dyDescent="0.2">
      <c r="A15" s="137"/>
      <c r="B15" s="168" t="s">
        <v>411</v>
      </c>
      <c r="C15" s="1020">
        <f>ROUND('PRESUPUESTO P.I.C.2-Agrupación'!G32,2)</f>
        <v>0</v>
      </c>
      <c r="D15" s="1021"/>
      <c r="E15" s="1020">
        <f>ROUND('PRESUPUESTO P.I.C.2-Agrupación'!H32,2)</f>
        <v>0</v>
      </c>
      <c r="F15" s="1021"/>
      <c r="G15" s="169">
        <f>C15</f>
        <v>0</v>
      </c>
      <c r="H15" s="169">
        <f>E15</f>
        <v>0</v>
      </c>
      <c r="I15" s="170">
        <f>ROUND(SUM(G15:H15),2)</f>
        <v>0</v>
      </c>
    </row>
    <row r="16" spans="1:9" ht="14" x14ac:dyDescent="0.15">
      <c r="A16" s="186">
        <f>'PRESUPUESTO P.I.C.2-Agrupación'!K13</f>
        <v>0</v>
      </c>
      <c r="B16" s="1015" t="s">
        <v>413</v>
      </c>
      <c r="C16" s="1005">
        <f>ROUND('PRESUPUESTO P.I.C.2-Agrupación'!J31*0.43,2)</f>
        <v>0</v>
      </c>
      <c r="D16" s="1005">
        <f>ROUND('PRESUPUESTO P.I.C.2-Agrupación'!J31-C16,2)</f>
        <v>0</v>
      </c>
      <c r="E16" s="1005">
        <f>ROUND('PRESUPUESTO P.I.C.2-Agrupación'!K31*0.43,2)</f>
        <v>0</v>
      </c>
      <c r="F16" s="1005">
        <f>ROUND('PRESUPUESTO P.I.C.2-Agrupación'!K31-E16,2)</f>
        <v>0</v>
      </c>
      <c r="G16" s="1005">
        <f>ROUND(SUM(C16:D17),2)</f>
        <v>0</v>
      </c>
      <c r="H16" s="1005">
        <f>ROUND(SUM(E16:F17),2)</f>
        <v>0</v>
      </c>
      <c r="I16" s="1007">
        <f>ROUND(SUM(G16:H17),2)</f>
        <v>0</v>
      </c>
    </row>
    <row r="17" spans="1:9" ht="14" x14ac:dyDescent="0.15">
      <c r="A17" s="136">
        <f>'PRESUPUESTO P.I.C.2-Agrupación'!J13</f>
        <v>0</v>
      </c>
      <c r="B17" s="1064"/>
      <c r="C17" s="1006"/>
      <c r="D17" s="1006"/>
      <c r="E17" s="1006"/>
      <c r="F17" s="1006"/>
      <c r="G17" s="1018"/>
      <c r="H17" s="1018"/>
      <c r="I17" s="1012"/>
    </row>
    <row r="18" spans="1:9" ht="15" thickBot="1" x14ac:dyDescent="0.2">
      <c r="A18" s="136"/>
      <c r="B18" s="168" t="s">
        <v>411</v>
      </c>
      <c r="C18" s="1020">
        <f>ROUND('PRESUPUESTO P.I.C.2-Agrupación'!J32,2)</f>
        <v>0</v>
      </c>
      <c r="D18" s="1021"/>
      <c r="E18" s="1020">
        <f>ROUND('PRESUPUESTO P.I.C.2-Agrupación'!K32,2)</f>
        <v>0</v>
      </c>
      <c r="F18" s="1021"/>
      <c r="G18" s="169">
        <f>C18</f>
        <v>0</v>
      </c>
      <c r="H18" s="169">
        <f>E18</f>
        <v>0</v>
      </c>
      <c r="I18" s="170">
        <f>ROUND(SUM(G18:H18),2)</f>
        <v>0</v>
      </c>
    </row>
    <row r="19" spans="1:9" ht="14" x14ac:dyDescent="0.15">
      <c r="A19" s="185">
        <f>'PRESUPUESTO P.I.C.2-Agrupación'!N13</f>
        <v>0</v>
      </c>
      <c r="B19" s="1015" t="s">
        <v>413</v>
      </c>
      <c r="C19" s="1005">
        <f>ROUND('PRESUPUESTO P.I.C.2-Agrupación'!M31*0.43,2)</f>
        <v>0</v>
      </c>
      <c r="D19" s="1005">
        <f>ROUND('PRESUPUESTO P.I.C.2-Agrupación'!M31-C19,2)</f>
        <v>0</v>
      </c>
      <c r="E19" s="1005">
        <f>ROUND('PRESUPUESTO P.I.C.2-Agrupación'!N31*0.43,2)</f>
        <v>0</v>
      </c>
      <c r="F19" s="1005">
        <f>ROUND('PRESUPUESTO P.I.C.2-Agrupación'!N31-E19,2)</f>
        <v>0</v>
      </c>
      <c r="G19" s="1005">
        <f>ROUND(SUM(C19:D20),2)</f>
        <v>0</v>
      </c>
      <c r="H19" s="1005">
        <f>ROUND(SUM(E19:F20),2)</f>
        <v>0</v>
      </c>
      <c r="I19" s="1007">
        <f>ROUND(SUM(G19:H20),2)</f>
        <v>0</v>
      </c>
    </row>
    <row r="20" spans="1:9" ht="14" x14ac:dyDescent="0.15">
      <c r="A20" s="136">
        <f>'PRESUPUESTO P.I.C.2-Agrupación'!M13</f>
        <v>0</v>
      </c>
      <c r="B20" s="1010"/>
      <c r="C20" s="1018"/>
      <c r="D20" s="1018"/>
      <c r="E20" s="1018"/>
      <c r="F20" s="1018"/>
      <c r="G20" s="1018"/>
      <c r="H20" s="1018"/>
      <c r="I20" s="1012"/>
    </row>
    <row r="21" spans="1:9" ht="15" thickBot="1" x14ac:dyDescent="0.2">
      <c r="A21" s="137"/>
      <c r="B21" s="168" t="s">
        <v>411</v>
      </c>
      <c r="C21" s="1020">
        <f>ROUND('PRESUPUESTO P.I.C.2-Agrupación'!M32,2)</f>
        <v>0</v>
      </c>
      <c r="D21" s="1021"/>
      <c r="E21" s="1020">
        <f>ROUND('PRESUPUESTO P.I.C.2-Agrupación'!N32,2)</f>
        <v>0</v>
      </c>
      <c r="F21" s="1021"/>
      <c r="G21" s="169">
        <f>C21</f>
        <v>0</v>
      </c>
      <c r="H21" s="169">
        <f>E21</f>
        <v>0</v>
      </c>
      <c r="I21" s="170">
        <f>ROUND(SUM(G21:H21),2)</f>
        <v>0</v>
      </c>
    </row>
    <row r="22" spans="1:9" ht="14" x14ac:dyDescent="0.15">
      <c r="A22" s="136">
        <f>'PRESUPUESTO P.I.C.2-Agrupación'!Q13</f>
        <v>0</v>
      </c>
      <c r="B22" s="1015" t="s">
        <v>413</v>
      </c>
      <c r="C22" s="1005">
        <f>ROUND('PRESUPUESTO P.I.C.2-Agrupación'!P31*0.43,2)</f>
        <v>0</v>
      </c>
      <c r="D22" s="1005">
        <f>ROUND('PRESUPUESTO P.I.C.2-Agrupación'!P31-C22,2)</f>
        <v>0</v>
      </c>
      <c r="E22" s="1005">
        <f>ROUND('PRESUPUESTO P.I.C.2-Agrupación'!Q31*0.43,2)</f>
        <v>0</v>
      </c>
      <c r="F22" s="1005">
        <f>ROUND('PRESUPUESTO P.I.C.2-Agrupación'!Q31-E22,2)</f>
        <v>0</v>
      </c>
      <c r="G22" s="1005">
        <f>ROUND(SUM(C22:D23),2)</f>
        <v>0</v>
      </c>
      <c r="H22" s="1005">
        <f>ROUND(SUM(E22:F23),2)</f>
        <v>0</v>
      </c>
      <c r="I22" s="1007">
        <f>ROUND(SUM(G22:H23),2)</f>
        <v>0</v>
      </c>
    </row>
    <row r="23" spans="1:9" ht="14" x14ac:dyDescent="0.15">
      <c r="A23" s="136">
        <f>'PRESUPUESTO P.I.C.2-Agrupación'!P13</f>
        <v>0</v>
      </c>
      <c r="B23" s="1010"/>
      <c r="C23" s="1018"/>
      <c r="D23" s="1018"/>
      <c r="E23" s="1018"/>
      <c r="F23" s="1018"/>
      <c r="G23" s="1018"/>
      <c r="H23" s="1018"/>
      <c r="I23" s="1012"/>
    </row>
    <row r="24" spans="1:9" ht="15" thickBot="1" x14ac:dyDescent="0.2">
      <c r="A24" s="137"/>
      <c r="B24" s="168" t="s">
        <v>411</v>
      </c>
      <c r="C24" s="1020">
        <f>ROUND('PRESUPUESTO P.I.C.2-Agrupación'!P32,2)</f>
        <v>0</v>
      </c>
      <c r="D24" s="1021"/>
      <c r="E24" s="1020">
        <f>ROUND('PRESUPUESTO P.I.C.2-Agrupación'!Q32,2)</f>
        <v>0</v>
      </c>
      <c r="F24" s="1021"/>
      <c r="G24" s="169">
        <f>C24</f>
        <v>0</v>
      </c>
      <c r="H24" s="169">
        <f>E24</f>
        <v>0</v>
      </c>
      <c r="I24" s="170">
        <f>ROUND(SUM(G24:H24),2)</f>
        <v>0</v>
      </c>
    </row>
    <row r="25" spans="1:9" ht="14" x14ac:dyDescent="0.15">
      <c r="A25" s="136">
        <f>'PRESUPUESTO P.I.C.2-Agrupación'!T13</f>
        <v>0</v>
      </c>
      <c r="B25" s="1015" t="s">
        <v>413</v>
      </c>
      <c r="C25" s="1005">
        <f>ROUND('PRESUPUESTO P.I.C.2-Agrupación'!S31*0.43,2)</f>
        <v>0</v>
      </c>
      <c r="D25" s="1005">
        <f>ROUND('PRESUPUESTO P.I.C.2-Agrupación'!S31-C25,2)</f>
        <v>0</v>
      </c>
      <c r="E25" s="1005">
        <f>ROUND('PRESUPUESTO P.I.C.2-Agrupación'!T31*0.43,2)</f>
        <v>0</v>
      </c>
      <c r="F25" s="1005">
        <f>ROUND('PRESUPUESTO P.I.C.2-Agrupación'!T31-E25,2)</f>
        <v>0</v>
      </c>
      <c r="G25" s="1005">
        <f>ROUND(SUM(C25:D26),2)</f>
        <v>0</v>
      </c>
      <c r="H25" s="1005">
        <f>ROUND(SUM(E25:F26),2)</f>
        <v>0</v>
      </c>
      <c r="I25" s="1007">
        <f>ROUND(SUM(G25:H26),2)</f>
        <v>0</v>
      </c>
    </row>
    <row r="26" spans="1:9" ht="14" x14ac:dyDescent="0.15">
      <c r="A26" s="136">
        <f>'PRESUPUESTO P.I.C.2-Agrupación'!S13</f>
        <v>0</v>
      </c>
      <c r="B26" s="1010"/>
      <c r="C26" s="1018"/>
      <c r="D26" s="1018"/>
      <c r="E26" s="1018"/>
      <c r="F26" s="1018"/>
      <c r="G26" s="1018"/>
      <c r="H26" s="1018"/>
      <c r="I26" s="1012"/>
    </row>
    <row r="27" spans="1:9" ht="15" thickBot="1" x14ac:dyDescent="0.2">
      <c r="A27" s="137"/>
      <c r="B27" s="168" t="s">
        <v>411</v>
      </c>
      <c r="C27" s="1020">
        <f>ROUND('PRESUPUESTO P.I.C.2-Agrupación'!S32,2)</f>
        <v>0</v>
      </c>
      <c r="D27" s="1021"/>
      <c r="E27" s="1020">
        <f>ROUND('PRESUPUESTO P.I.C.2-Agrupación'!T32,2)</f>
        <v>0</v>
      </c>
      <c r="F27" s="1021"/>
      <c r="G27" s="169">
        <f>C27</f>
        <v>0</v>
      </c>
      <c r="H27" s="169">
        <f>E27</f>
        <v>0</v>
      </c>
      <c r="I27" s="170">
        <f>ROUND(SUM(G27:H27),2)</f>
        <v>0</v>
      </c>
    </row>
    <row r="28" spans="1:9" ht="22.5" customHeight="1" x14ac:dyDescent="0.15">
      <c r="A28" s="187"/>
      <c r="B28" s="188" t="s">
        <v>410</v>
      </c>
      <c r="C28" s="138">
        <f t="shared" ref="C28:I28" si="0">ROUND(SUM(C13,C16,C19,C22,C25),2)</f>
        <v>0</v>
      </c>
      <c r="D28" s="138">
        <f t="shared" si="0"/>
        <v>0</v>
      </c>
      <c r="E28" s="138">
        <f t="shared" si="0"/>
        <v>0</v>
      </c>
      <c r="F28" s="138">
        <f t="shared" si="0"/>
        <v>0</v>
      </c>
      <c r="G28" s="138">
        <f t="shared" si="0"/>
        <v>0</v>
      </c>
      <c r="H28" s="138">
        <f t="shared" si="0"/>
        <v>0</v>
      </c>
      <c r="I28" s="138">
        <f t="shared" si="0"/>
        <v>0</v>
      </c>
    </row>
    <row r="29" spans="1:9" ht="42" customHeight="1" thickBot="1" x14ac:dyDescent="0.2">
      <c r="A29" s="140"/>
      <c r="B29" s="189"/>
      <c r="C29" s="141" t="s">
        <v>409</v>
      </c>
      <c r="D29" s="142" t="s">
        <v>408</v>
      </c>
      <c r="E29" s="142" t="s">
        <v>407</v>
      </c>
      <c r="F29" s="142" t="s">
        <v>406</v>
      </c>
      <c r="G29" s="142" t="s">
        <v>405</v>
      </c>
      <c r="H29" s="142" t="s">
        <v>404</v>
      </c>
      <c r="I29" s="143" t="s">
        <v>403</v>
      </c>
    </row>
  </sheetData>
  <sheetProtection algorithmName="SHA-512" hashValue="kiU1SNBLXEA91ASS+SzKzSCvU28R2rxdkZF3B14c05nGYII9gcOQtLke+kN/n5sAL4bgGuvbg+EncYuBsui9Xg==" saltValue="NNO+LbE/+BtyabYTmU1KlQ==" spinCount="100000" sheet="1" objects="1" scenarios="1"/>
  <mergeCells count="63">
    <mergeCell ref="B22:B23"/>
    <mergeCell ref="B25:B26"/>
    <mergeCell ref="I25:I26"/>
    <mergeCell ref="H25:H26"/>
    <mergeCell ref="G25:G26"/>
    <mergeCell ref="F25:F26"/>
    <mergeCell ref="E25:E26"/>
    <mergeCell ref="D25:D26"/>
    <mergeCell ref="C25:C26"/>
    <mergeCell ref="I22:I23"/>
    <mergeCell ref="H22:H23"/>
    <mergeCell ref="G22:G23"/>
    <mergeCell ref="F22:F23"/>
    <mergeCell ref="E22:E23"/>
    <mergeCell ref="B19:B20"/>
    <mergeCell ref="I19:I20"/>
    <mergeCell ref="H19:H20"/>
    <mergeCell ref="G19:G20"/>
    <mergeCell ref="F19:F20"/>
    <mergeCell ref="E19:E20"/>
    <mergeCell ref="D19:D20"/>
    <mergeCell ref="C19:C20"/>
    <mergeCell ref="C21:D21"/>
    <mergeCell ref="E21:F21"/>
    <mergeCell ref="C24:D24"/>
    <mergeCell ref="E24:F24"/>
    <mergeCell ref="D22:D23"/>
    <mergeCell ref="C22:C23"/>
    <mergeCell ref="D13:D14"/>
    <mergeCell ref="F16:F17"/>
    <mergeCell ref="E16:E17"/>
    <mergeCell ref="C18:D18"/>
    <mergeCell ref="E18:F18"/>
    <mergeCell ref="E15:F15"/>
    <mergeCell ref="F13:F14"/>
    <mergeCell ref="E13:E14"/>
    <mergeCell ref="I16:I17"/>
    <mergeCell ref="H16:H17"/>
    <mergeCell ref="G16:G17"/>
    <mergeCell ref="H13:H14"/>
    <mergeCell ref="G13:G14"/>
    <mergeCell ref="C27:D27"/>
    <mergeCell ref="E27:F27"/>
    <mergeCell ref="B7:I7"/>
    <mergeCell ref="B8:I8"/>
    <mergeCell ref="B9:I9"/>
    <mergeCell ref="B10:I10"/>
    <mergeCell ref="C11:D11"/>
    <mergeCell ref="E11:F11"/>
    <mergeCell ref="G11:I11"/>
    <mergeCell ref="D16:D17"/>
    <mergeCell ref="C16:C17"/>
    <mergeCell ref="B16:B17"/>
    <mergeCell ref="B13:B14"/>
    <mergeCell ref="I13:I14"/>
    <mergeCell ref="C13:C14"/>
    <mergeCell ref="C15:D15"/>
    <mergeCell ref="B6:I6"/>
    <mergeCell ref="B1:I1"/>
    <mergeCell ref="B2:I2"/>
    <mergeCell ref="B3:I3"/>
    <mergeCell ref="B4:I4"/>
    <mergeCell ref="B5:I5"/>
  </mergeCells>
  <pageMargins left="0.7" right="0.7" top="0.75" bottom="0.75" header="0.3" footer="0.3"/>
  <pageSetup paperSize="9" scale="40" orientation="portrait"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11"/>
  <dimension ref="A1:J29"/>
  <sheetViews>
    <sheetView zoomScale="80" zoomScaleNormal="80" workbookViewId="0">
      <selection activeCell="H13" sqref="H13:H14 H16:H17 H19:H20 H22:H23 H25:H26"/>
    </sheetView>
  </sheetViews>
  <sheetFormatPr baseColWidth="10" defaultColWidth="10.83203125" defaultRowHeight="14.25" customHeight="1" x14ac:dyDescent="0.15"/>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style="67" customWidth="1"/>
    <col min="8" max="8" width="15.5" style="67" customWidth="1"/>
    <col min="9" max="9" width="16.33203125" style="67" customWidth="1"/>
    <col min="10" max="16384" width="10.83203125" style="67"/>
  </cols>
  <sheetData>
    <row r="1" spans="1:10" ht="14.25" customHeight="1" x14ac:dyDescent="0.15">
      <c r="A1" s="144" t="s">
        <v>431</v>
      </c>
      <c r="B1" s="985">
        <f>'PRESUPUESTO P.II.A-Agrupación'!E4</f>
        <v>0</v>
      </c>
      <c r="C1" s="986"/>
      <c r="D1" s="986"/>
      <c r="E1" s="986"/>
      <c r="F1" s="986"/>
      <c r="G1" s="986"/>
      <c r="H1" s="986"/>
      <c r="I1" s="987"/>
    </row>
    <row r="2" spans="1:10" ht="14.25" customHeight="1" x14ac:dyDescent="0.15">
      <c r="A2" s="145" t="s">
        <v>430</v>
      </c>
      <c r="B2" s="988"/>
      <c r="C2" s="989"/>
      <c r="D2" s="989"/>
      <c r="E2" s="989"/>
      <c r="F2" s="989"/>
      <c r="G2" s="989"/>
      <c r="H2" s="989"/>
      <c r="I2" s="990"/>
    </row>
    <row r="3" spans="1:10" ht="14.25" customHeight="1" x14ac:dyDescent="0.15">
      <c r="A3" s="146" t="s">
        <v>358</v>
      </c>
      <c r="B3" s="982">
        <f>'PRESUPUESTO P.II.A-Agrupación'!D9</f>
        <v>0</v>
      </c>
      <c r="C3" s="983"/>
      <c r="D3" s="983"/>
      <c r="E3" s="983"/>
      <c r="F3" s="983"/>
      <c r="G3" s="983"/>
      <c r="H3" s="983"/>
      <c r="I3" s="984"/>
    </row>
    <row r="4" spans="1:10" ht="14.25" customHeight="1" x14ac:dyDescent="0.15">
      <c r="A4" s="146" t="s">
        <v>429</v>
      </c>
      <c r="B4" s="982">
        <f>'PRESUPUESTO P.II.A-Agrupación'!D8</f>
        <v>0</v>
      </c>
      <c r="C4" s="983"/>
      <c r="D4" s="983"/>
      <c r="E4" s="983"/>
      <c r="F4" s="983"/>
      <c r="G4" s="983"/>
      <c r="H4" s="983"/>
      <c r="I4" s="984"/>
    </row>
    <row r="5" spans="1:10" ht="14.25" customHeight="1" x14ac:dyDescent="0.15">
      <c r="A5" s="146" t="s">
        <v>428</v>
      </c>
      <c r="B5" s="982">
        <f>'PRESUPUESTO P.II.A-Agrupación'!D10</f>
        <v>0</v>
      </c>
      <c r="C5" s="983"/>
      <c r="D5" s="983"/>
      <c r="E5" s="983"/>
      <c r="F5" s="983"/>
      <c r="G5" s="983"/>
      <c r="H5" s="983"/>
      <c r="I5" s="984"/>
    </row>
    <row r="6" spans="1:10" ht="14.25" customHeight="1" x14ac:dyDescent="0.15">
      <c r="A6" s="146" t="s">
        <v>427</v>
      </c>
      <c r="B6" s="982">
        <f>'PRESUPUESTO P.II.A-Agrupación'!D11</f>
        <v>0</v>
      </c>
      <c r="C6" s="983"/>
      <c r="D6" s="983"/>
      <c r="E6" s="983"/>
      <c r="F6" s="983"/>
      <c r="G6" s="983"/>
      <c r="H6" s="983"/>
      <c r="I6" s="984"/>
    </row>
    <row r="7" spans="1:10" ht="14.25" customHeight="1" x14ac:dyDescent="0.15">
      <c r="A7" s="146" t="s">
        <v>426</v>
      </c>
      <c r="B7" s="993">
        <f>ROUND('PRESUPUESTO P.II.A-Agrupación'!D31,2)</f>
        <v>0</v>
      </c>
      <c r="C7" s="994"/>
      <c r="D7" s="994"/>
      <c r="E7" s="994"/>
      <c r="F7" s="994"/>
      <c r="G7" s="994"/>
      <c r="H7" s="994"/>
      <c r="I7" s="995"/>
    </row>
    <row r="8" spans="1:10" ht="14.25" customHeight="1" x14ac:dyDescent="0.15">
      <c r="A8" s="146" t="s">
        <v>461</v>
      </c>
      <c r="B8" s="993">
        <f>ROUND('PRESUPUESTO P.II.A-Agrupación'!D33,2)</f>
        <v>0</v>
      </c>
      <c r="C8" s="994"/>
      <c r="D8" s="994"/>
      <c r="E8" s="994"/>
      <c r="F8" s="994"/>
      <c r="G8" s="994"/>
      <c r="H8" s="994"/>
      <c r="I8" s="995"/>
    </row>
    <row r="9" spans="1:10" ht="14.25" customHeight="1" x14ac:dyDescent="0.15">
      <c r="A9" s="146" t="s">
        <v>425</v>
      </c>
      <c r="B9" s="996">
        <f>ROUND((C28+E28),2)</f>
        <v>0</v>
      </c>
      <c r="C9" s="997"/>
      <c r="D9" s="997"/>
      <c r="E9" s="997"/>
      <c r="F9" s="997"/>
      <c r="G9" s="997"/>
      <c r="H9" s="997"/>
      <c r="I9" s="998"/>
    </row>
    <row r="10" spans="1:10" ht="14.25" customHeight="1" thickBot="1" x14ac:dyDescent="0.2">
      <c r="A10" s="146" t="s">
        <v>424</v>
      </c>
      <c r="B10" s="999">
        <f>ROUND((D28+F28),2)</f>
        <v>0</v>
      </c>
      <c r="C10" s="997"/>
      <c r="D10" s="997"/>
      <c r="E10" s="997"/>
      <c r="F10" s="997"/>
      <c r="G10" s="997"/>
      <c r="H10" s="997"/>
      <c r="I10" s="998"/>
    </row>
    <row r="11" spans="1:10" ht="14.25" customHeight="1" x14ac:dyDescent="0.15">
      <c r="A11" s="182" t="s">
        <v>422</v>
      </c>
      <c r="B11" s="175" t="s">
        <v>421</v>
      </c>
      <c r="C11" s="1000" t="s">
        <v>399</v>
      </c>
      <c r="D11" s="1001"/>
      <c r="E11" s="1000" t="s">
        <v>390</v>
      </c>
      <c r="F11" s="1001"/>
      <c r="G11" s="1002" t="s">
        <v>420</v>
      </c>
      <c r="H11" s="1003"/>
      <c r="I11" s="1004"/>
    </row>
    <row r="12" spans="1:10" ht="39.75" customHeight="1" thickBot="1" x14ac:dyDescent="0.2">
      <c r="A12" s="183"/>
      <c r="B12" s="194" t="s">
        <v>419</v>
      </c>
      <c r="C12" s="178" t="s">
        <v>418</v>
      </c>
      <c r="D12" s="178" t="s">
        <v>417</v>
      </c>
      <c r="E12" s="178" t="s">
        <v>418</v>
      </c>
      <c r="F12" s="178" t="s">
        <v>417</v>
      </c>
      <c r="G12" s="248" t="s">
        <v>416</v>
      </c>
      <c r="H12" s="249" t="s">
        <v>415</v>
      </c>
      <c r="I12" s="250" t="s">
        <v>414</v>
      </c>
    </row>
    <row r="13" spans="1:10" ht="14.25" customHeight="1" x14ac:dyDescent="0.15">
      <c r="A13" s="136">
        <f>'PRESUPUESTO P.II.A-Agrupación'!H13</f>
        <v>0</v>
      </c>
      <c r="B13" s="1015" t="s">
        <v>413</v>
      </c>
      <c r="C13" s="1005">
        <f>ROUND('PRESUPUESTO P.II.A-Agrupación'!G31*0.43,2)</f>
        <v>0</v>
      </c>
      <c r="D13" s="1005">
        <f>ROUND('PRESUPUESTO P.II.A-Agrupación'!G31-C13,2)</f>
        <v>0</v>
      </c>
      <c r="E13" s="1005">
        <f>ROUND('PRESUPUESTO P.II.A-Agrupación'!H31*0.43,2)</f>
        <v>0</v>
      </c>
      <c r="F13" s="1069">
        <f>ROUND('PRESUPUESTO P.II.A-Agrupación'!H31-E13,2)</f>
        <v>0</v>
      </c>
      <c r="G13" s="1067">
        <f>ROUND(SUM(C13:D14),2)</f>
        <v>0</v>
      </c>
      <c r="H13" s="1067">
        <f>ROUND(SUM(E13:F14),2)</f>
        <v>0</v>
      </c>
      <c r="I13" s="1073">
        <f>ROUND(SUM(G13:H14),2)</f>
        <v>0</v>
      </c>
    </row>
    <row r="14" spans="1:10" ht="14.25" customHeight="1" thickBot="1" x14ac:dyDescent="0.2">
      <c r="A14" s="136">
        <f>'PRESUPUESTO P.II.A-Agrupación'!G13</f>
        <v>0</v>
      </c>
      <c r="B14" s="1010"/>
      <c r="C14" s="1018"/>
      <c r="D14" s="1018"/>
      <c r="E14" s="1018"/>
      <c r="F14" s="1070"/>
      <c r="G14" s="1068"/>
      <c r="H14" s="1068"/>
      <c r="I14" s="1074"/>
    </row>
    <row r="15" spans="1:10" ht="15" thickBot="1" x14ac:dyDescent="0.2">
      <c r="A15" s="137"/>
      <c r="B15" s="168" t="s">
        <v>411</v>
      </c>
      <c r="C15" s="1020">
        <f>ROUND('PRESUPUESTO P.II.A-Agrupación'!G32,2)</f>
        <v>0</v>
      </c>
      <c r="D15" s="1021"/>
      <c r="E15" s="1020">
        <f>ROUND('PRESUPUESTO P.II.A-Agrupación'!H32,2)</f>
        <v>0</v>
      </c>
      <c r="F15" s="1072"/>
      <c r="G15" s="520">
        <f>C15</f>
        <v>0</v>
      </c>
      <c r="H15" s="520">
        <f>E15</f>
        <v>0</v>
      </c>
      <c r="I15" s="516">
        <f>ROUND(SUM(G15:H15),2)</f>
        <v>0</v>
      </c>
      <c r="J15" s="514"/>
    </row>
    <row r="16" spans="1:10" ht="14.25" customHeight="1" x14ac:dyDescent="0.15">
      <c r="A16" s="186">
        <f>'PRESUPUESTO P.II.A-Agrupación'!K13</f>
        <v>0</v>
      </c>
      <c r="B16" s="1015" t="s">
        <v>413</v>
      </c>
      <c r="C16" s="1005">
        <f>ROUND('PRESUPUESTO P.II.A-Agrupación'!J31*0.43,2)</f>
        <v>0</v>
      </c>
      <c r="D16" s="1005">
        <f>ROUND('PRESUPUESTO P.II.A-Agrupación'!J31-C16,2)</f>
        <v>0</v>
      </c>
      <c r="E16" s="1005">
        <f>ROUND('PRESUPUESTO P.II.A-Agrupación'!K31*0.43,2)</f>
        <v>0</v>
      </c>
      <c r="F16" s="1077">
        <f>ROUND('PRESUPUESTO P.II.A-Agrupación'!K31-E16,2)</f>
        <v>0</v>
      </c>
      <c r="G16" s="1076">
        <f>ROUND(SUM(C16:D17),2)</f>
        <v>0</v>
      </c>
      <c r="H16" s="1067">
        <f>ROUND(SUM(E16:F17),2)</f>
        <v>0</v>
      </c>
      <c r="I16" s="1073">
        <f>ROUND(SUM(G16:H17),2)</f>
        <v>0</v>
      </c>
    </row>
    <row r="17" spans="1:10" ht="14.25" customHeight="1" thickBot="1" x14ac:dyDescent="0.2">
      <c r="A17" s="136">
        <f>'PRESUPUESTO P.II.A-Agrupación'!J13</f>
        <v>0</v>
      </c>
      <c r="B17" s="1010"/>
      <c r="C17" s="1018"/>
      <c r="D17" s="1018"/>
      <c r="E17" s="1018"/>
      <c r="F17" s="1078"/>
      <c r="G17" s="1076"/>
      <c r="H17" s="1075"/>
      <c r="I17" s="1074"/>
    </row>
    <row r="18" spans="1:10" ht="15" thickBot="1" x14ac:dyDescent="0.2">
      <c r="A18" s="136"/>
      <c r="B18" s="168" t="s">
        <v>411</v>
      </c>
      <c r="C18" s="1020">
        <f>ROUND('PRESUPUESTO P.II.A-Agrupación'!J32,2)</f>
        <v>0</v>
      </c>
      <c r="D18" s="1021"/>
      <c r="E18" s="1016">
        <f>ROUND('PRESUPUESTO P.II.A-Agrupación'!K32,2)</f>
        <v>0</v>
      </c>
      <c r="F18" s="1071"/>
      <c r="G18" s="520">
        <f>C18</f>
        <v>0</v>
      </c>
      <c r="H18" s="520">
        <f>E18</f>
        <v>0</v>
      </c>
      <c r="I18" s="523">
        <f>ROUND(SUM(G18:H18),2)</f>
        <v>0</v>
      </c>
    </row>
    <row r="19" spans="1:10" ht="21.75" customHeight="1" x14ac:dyDescent="0.15">
      <c r="A19" s="195">
        <f>'PRESUPUESTO P.II.A-Agrupación'!N13</f>
        <v>0</v>
      </c>
      <c r="B19" s="1015" t="s">
        <v>413</v>
      </c>
      <c r="C19" s="1005">
        <f>ROUND('PRESUPUESTO P.II.A-Agrupación'!M31*0.43,2)</f>
        <v>0</v>
      </c>
      <c r="D19" s="1005">
        <f>ROUND('PRESUPUESTO P.II.A-Agrupación'!M31-C19,2)</f>
        <v>0</v>
      </c>
      <c r="E19" s="1005">
        <f>ROUND('PRESUPUESTO P.II.A-Agrupación'!N31*0.43,2)</f>
        <v>0</v>
      </c>
      <c r="F19" s="1077">
        <f>ROUND('PRESUPUESTO P.II.A-Agrupación'!N31-E19,2)</f>
        <v>0</v>
      </c>
      <c r="G19" s="1081">
        <f>ROUND(SUM(C19:D20),2)</f>
        <v>0</v>
      </c>
      <c r="H19" s="1079">
        <f>ROUND(SUM(E19:F20),2)</f>
        <v>0</v>
      </c>
      <c r="I19" s="1073">
        <f>ROUND(SUM(G19:H20),2)</f>
        <v>0</v>
      </c>
    </row>
    <row r="20" spans="1:10" ht="20.25" customHeight="1" thickBot="1" x14ac:dyDescent="0.2">
      <c r="A20" s="136">
        <f>'PRESUPUESTO P.II.A-Agrupación'!M13</f>
        <v>0</v>
      </c>
      <c r="B20" s="1010"/>
      <c r="C20" s="1018"/>
      <c r="D20" s="1018"/>
      <c r="E20" s="1018"/>
      <c r="F20" s="1078"/>
      <c r="G20" s="1076"/>
      <c r="H20" s="1080"/>
      <c r="I20" s="1074"/>
    </row>
    <row r="21" spans="1:10" ht="15" thickBot="1" x14ac:dyDescent="0.2">
      <c r="A21" s="137"/>
      <c r="B21" s="168" t="s">
        <v>411</v>
      </c>
      <c r="C21" s="1020">
        <f>ROUND('PRESUPUESTO P.II.A-Agrupación'!M32,2)</f>
        <v>0</v>
      </c>
      <c r="D21" s="1021"/>
      <c r="E21" s="1020">
        <f>ROUND('PRESUPUESTO P.II.A-Agrupación'!N32,2)</f>
        <v>0</v>
      </c>
      <c r="F21" s="1072"/>
      <c r="G21" s="520">
        <f>C21</f>
        <v>0</v>
      </c>
      <c r="H21" s="521">
        <f>E21</f>
        <v>0</v>
      </c>
      <c r="I21" s="516">
        <f>ROUND(SUM(G21:H21),2)</f>
        <v>0</v>
      </c>
      <c r="J21" s="514"/>
    </row>
    <row r="22" spans="1:10" ht="14.25" customHeight="1" x14ac:dyDescent="0.15">
      <c r="A22" s="136">
        <f>'PRESUPUESTO P.II.A-Agrupación'!Q13</f>
        <v>0</v>
      </c>
      <c r="B22" s="1015" t="s">
        <v>413</v>
      </c>
      <c r="C22" s="1005">
        <f>ROUND('PRESUPUESTO P.II.A-Agrupación'!P31*0.43,2)</f>
        <v>0</v>
      </c>
      <c r="D22" s="1005">
        <f>ROUND('PRESUPUESTO P.II.A-Agrupación'!P31-C22,2)</f>
        <v>0</v>
      </c>
      <c r="E22" s="1005">
        <f>ROUND('PRESUPUESTO P.II.A-Agrupación'!Q31*0.43,2)</f>
        <v>0</v>
      </c>
      <c r="F22" s="1069">
        <f>ROUND('PRESUPUESTO P.II.A-Agrupación'!Q31-E22,2)</f>
        <v>0</v>
      </c>
      <c r="G22" s="1083">
        <f>ROUND(SUM(C22:D23),2)</f>
        <v>0</v>
      </c>
      <c r="H22" s="1083">
        <f>ROUND(SUM(E22:F23),2)</f>
        <v>0</v>
      </c>
      <c r="I22" s="1073">
        <f>ROUND(SUM(G22:H23),2)</f>
        <v>0</v>
      </c>
    </row>
    <row r="23" spans="1:10" ht="14.25" customHeight="1" thickBot="1" x14ac:dyDescent="0.2">
      <c r="A23" s="136">
        <f>'PRESUPUESTO P.II.A-Agrupación'!P13</f>
        <v>0</v>
      </c>
      <c r="B23" s="1010"/>
      <c r="C23" s="1018"/>
      <c r="D23" s="1018"/>
      <c r="E23" s="1018"/>
      <c r="F23" s="1070"/>
      <c r="G23" s="1084"/>
      <c r="H23" s="1084"/>
      <c r="I23" s="1082"/>
    </row>
    <row r="24" spans="1:10" ht="15" thickBot="1" x14ac:dyDescent="0.2">
      <c r="A24" s="137"/>
      <c r="B24" s="168" t="s">
        <v>411</v>
      </c>
      <c r="C24" s="1020">
        <f>ROUND('PRESUPUESTO P.II.A-Agrupación'!P32,2)</f>
        <v>0</v>
      </c>
      <c r="D24" s="1021"/>
      <c r="E24" s="1020">
        <f>ROUND('PRESUPUESTO P.II.A-Agrupación'!Q32,2)</f>
        <v>0</v>
      </c>
      <c r="F24" s="1072"/>
      <c r="G24" s="520">
        <f>C24</f>
        <v>0</v>
      </c>
      <c r="H24" s="521">
        <f>E24</f>
        <v>0</v>
      </c>
      <c r="I24" s="522">
        <f>ROUND(SUM(G24:H24),2)</f>
        <v>0</v>
      </c>
    </row>
    <row r="25" spans="1:10" ht="14.25" customHeight="1" x14ac:dyDescent="0.15">
      <c r="A25" s="136">
        <f>'PRESUPUESTO P.II.A-Agrupación'!T13</f>
        <v>0</v>
      </c>
      <c r="B25" s="1015" t="s">
        <v>413</v>
      </c>
      <c r="C25" s="1005">
        <f>ROUND('PRESUPUESTO P.II.A-Agrupación'!S31*0.43,2)</f>
        <v>0</v>
      </c>
      <c r="D25" s="1005">
        <f>ROUND('PRESUPUESTO P.II.A-Agrupación'!S31-C25,2)</f>
        <v>0</v>
      </c>
      <c r="E25" s="1005">
        <f>ROUND('PRESUPUESTO P.II.A-Agrupación'!T31*0.43,2)</f>
        <v>0</v>
      </c>
      <c r="F25" s="1069">
        <f>ROUND('PRESUPUESTO P.II.A-Agrupación'!T31-E25,2)</f>
        <v>0</v>
      </c>
      <c r="G25" s="1067">
        <f>ROUND(SUM(C25:D26),2)</f>
        <v>0</v>
      </c>
      <c r="H25" s="1067">
        <f>ROUND(SUM(E25:F26),2)</f>
        <v>0</v>
      </c>
      <c r="I25" s="1065">
        <f>ROUND(SUM(G25:H26),2)</f>
        <v>0</v>
      </c>
    </row>
    <row r="26" spans="1:10" ht="14.25" customHeight="1" thickBot="1" x14ac:dyDescent="0.2">
      <c r="A26" s="136">
        <f>'PRESUPUESTO P.II.A-Agrupación'!S13</f>
        <v>0</v>
      </c>
      <c r="B26" s="1010"/>
      <c r="C26" s="1018"/>
      <c r="D26" s="1018"/>
      <c r="E26" s="1018"/>
      <c r="F26" s="1070"/>
      <c r="G26" s="1068"/>
      <c r="H26" s="1068"/>
      <c r="I26" s="1066"/>
    </row>
    <row r="27" spans="1:10" ht="15" thickBot="1" x14ac:dyDescent="0.2">
      <c r="A27" s="137"/>
      <c r="B27" s="168" t="s">
        <v>411</v>
      </c>
      <c r="C27" s="1020">
        <f>ROUND('PRESUPUESTO P.II.A-Agrupación'!S32,2)</f>
        <v>0</v>
      </c>
      <c r="D27" s="1021"/>
      <c r="E27" s="1020">
        <f>ROUND('PRESUPUESTO P.II.A-Agrupación'!T32,2)</f>
        <v>0</v>
      </c>
      <c r="F27" s="1072"/>
      <c r="G27" s="521">
        <f>C27</f>
        <v>0</v>
      </c>
      <c r="H27" s="521">
        <f>E27</f>
        <v>0</v>
      </c>
      <c r="I27" s="516">
        <f>ROUND(SUM(G27:H27),2)</f>
        <v>0</v>
      </c>
    </row>
    <row r="28" spans="1:10" ht="34.5" customHeight="1" thickBot="1" x14ac:dyDescent="0.2">
      <c r="A28" s="187"/>
      <c r="B28" s="188" t="s">
        <v>410</v>
      </c>
      <c r="C28" s="138">
        <f t="shared" ref="C28:I28" si="0">ROUND(SUM(C13,C16,C19,C22,C25),2)</f>
        <v>0</v>
      </c>
      <c r="D28" s="139">
        <f t="shared" si="0"/>
        <v>0</v>
      </c>
      <c r="E28" s="139">
        <f t="shared" si="0"/>
        <v>0</v>
      </c>
      <c r="F28" s="515">
        <f t="shared" si="0"/>
        <v>0</v>
      </c>
      <c r="G28" s="516">
        <f t="shared" si="0"/>
        <v>0</v>
      </c>
      <c r="H28" s="516">
        <f t="shared" si="0"/>
        <v>0</v>
      </c>
      <c r="I28" s="518">
        <f t="shared" si="0"/>
        <v>0</v>
      </c>
    </row>
    <row r="29" spans="1:10" ht="42" customHeight="1" thickBot="1" x14ac:dyDescent="0.2">
      <c r="A29" s="196"/>
      <c r="B29" s="197"/>
      <c r="C29" s="141" t="s">
        <v>409</v>
      </c>
      <c r="D29" s="142" t="s">
        <v>408</v>
      </c>
      <c r="E29" s="142" t="s">
        <v>407</v>
      </c>
      <c r="F29" s="142" t="s">
        <v>406</v>
      </c>
      <c r="G29" s="142" t="s">
        <v>405</v>
      </c>
      <c r="H29" s="517" t="s">
        <v>404</v>
      </c>
      <c r="I29" s="519" t="s">
        <v>403</v>
      </c>
    </row>
  </sheetData>
  <sheetProtection algorithmName="SHA-512" hashValue="BDs2pGJBmxHQztV3Qtqww08Jx8RdXuiBwHT3xnm0fzwYx4LEan4GV5luSBcL4/vApfCjWxrmCWwC7NAir39C0Q==" saltValue="WCjRHItuh6cqYX2UuhahlA==" spinCount="100000" sheet="1" objects="1" scenarios="1"/>
  <mergeCells count="63">
    <mergeCell ref="B19:B20"/>
    <mergeCell ref="D22:D23"/>
    <mergeCell ref="C22:C23"/>
    <mergeCell ref="B22:B23"/>
    <mergeCell ref="I22:I23"/>
    <mergeCell ref="H22:H23"/>
    <mergeCell ref="G22:G23"/>
    <mergeCell ref="F22:F23"/>
    <mergeCell ref="E22:E23"/>
    <mergeCell ref="B16:B17"/>
    <mergeCell ref="I13:I14"/>
    <mergeCell ref="H13:H14"/>
    <mergeCell ref="G13:G14"/>
    <mergeCell ref="F13:F14"/>
    <mergeCell ref="E13:E14"/>
    <mergeCell ref="D13:D14"/>
    <mergeCell ref="C13:C14"/>
    <mergeCell ref="B13:B14"/>
    <mergeCell ref="C15:D15"/>
    <mergeCell ref="E15:F15"/>
    <mergeCell ref="C24:D24"/>
    <mergeCell ref="E24:F24"/>
    <mergeCell ref="C27:D27"/>
    <mergeCell ref="E27:F27"/>
    <mergeCell ref="I16:I17"/>
    <mergeCell ref="H16:H17"/>
    <mergeCell ref="G16:G17"/>
    <mergeCell ref="F16:F17"/>
    <mergeCell ref="E16:E17"/>
    <mergeCell ref="D16:D17"/>
    <mergeCell ref="C16:C17"/>
    <mergeCell ref="I19:I20"/>
    <mergeCell ref="H19:H20"/>
    <mergeCell ref="G19:G20"/>
    <mergeCell ref="F19:F20"/>
    <mergeCell ref="E19:E20"/>
    <mergeCell ref="E18:F18"/>
    <mergeCell ref="C21:D21"/>
    <mergeCell ref="E21:F21"/>
    <mergeCell ref="D19:D20"/>
    <mergeCell ref="C19:C20"/>
    <mergeCell ref="D25:D26"/>
    <mergeCell ref="C25:C26"/>
    <mergeCell ref="B25:B26"/>
    <mergeCell ref="B7:I7"/>
    <mergeCell ref="B8:I8"/>
    <mergeCell ref="B9:I9"/>
    <mergeCell ref="B10:I10"/>
    <mergeCell ref="C11:D11"/>
    <mergeCell ref="E11:F11"/>
    <mergeCell ref="G11:I11"/>
    <mergeCell ref="I25:I26"/>
    <mergeCell ref="H25:H26"/>
    <mergeCell ref="G25:G26"/>
    <mergeCell ref="F25:F26"/>
    <mergeCell ref="E25:E26"/>
    <mergeCell ref="C18:D18"/>
    <mergeCell ref="B6:I6"/>
    <mergeCell ref="B1:I1"/>
    <mergeCell ref="B2:I2"/>
    <mergeCell ref="B3:I3"/>
    <mergeCell ref="B4:I4"/>
    <mergeCell ref="B5:I5"/>
  </mergeCells>
  <pageMargins left="0.7" right="0.7" top="0.75" bottom="0.75" header="0.3" footer="0.3"/>
  <pageSetup paperSize="9" scale="40" orientation="portrait" verticalDpi="12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34"/>
  <dimension ref="A1:I16"/>
  <sheetViews>
    <sheetView zoomScale="80" zoomScaleNormal="80" workbookViewId="0">
      <selection activeCell="B5" sqref="B5:I5"/>
    </sheetView>
  </sheetViews>
  <sheetFormatPr baseColWidth="10" defaultColWidth="10.83203125" defaultRowHeight="15"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985">
        <f>'PRESUPUESTO P.I.B-Entidad'!E4</f>
        <v>0</v>
      </c>
      <c r="C1" s="986"/>
      <c r="D1" s="986"/>
      <c r="E1" s="986"/>
      <c r="F1" s="986"/>
      <c r="G1" s="986"/>
      <c r="H1" s="986"/>
      <c r="I1" s="987"/>
    </row>
    <row r="2" spans="1:9" ht="14.25" customHeight="1" x14ac:dyDescent="0.2">
      <c r="A2" s="93" t="s">
        <v>434</v>
      </c>
      <c r="B2" s="1022" t="str">
        <f>'PRESUPUESTO P.I.B-Entidad'!D8</f>
        <v xml:space="preserve">ALMUNIA 4.0 — Recuperación del huerto tradicional gracias a las oportunidades de la digitalización. Saberes locales, datos y bioeconomía circular: un modelo escalable de regeneración rural europea bajo la Nueva Bauhaus. </v>
      </c>
      <c r="C2" s="1023"/>
      <c r="D2" s="1023"/>
      <c r="E2" s="1023"/>
      <c r="F2" s="1023"/>
      <c r="G2" s="1023"/>
      <c r="H2" s="1023"/>
      <c r="I2" s="1024"/>
    </row>
    <row r="3" spans="1:9" ht="14.25" customHeight="1" x14ac:dyDescent="0.2">
      <c r="A3" s="93" t="s">
        <v>376</v>
      </c>
      <c r="B3" s="1022">
        <f>'PRESUPUESTO P.I.B-Entidad'!D9</f>
        <v>0</v>
      </c>
      <c r="C3" s="1023"/>
      <c r="D3" s="1023"/>
      <c r="E3" s="1023"/>
      <c r="F3" s="1023"/>
      <c r="G3" s="1023"/>
      <c r="H3" s="1023"/>
      <c r="I3" s="1024"/>
    </row>
    <row r="4" spans="1:9" ht="14.25" customHeight="1" x14ac:dyDescent="0.2">
      <c r="A4" s="93" t="s">
        <v>433</v>
      </c>
      <c r="B4" s="1022">
        <f>'PRESUPUESTO P.I.B-Entidad'!D10</f>
        <v>0</v>
      </c>
      <c r="C4" s="1023"/>
      <c r="D4" s="1023"/>
      <c r="E4" s="1023"/>
      <c r="F4" s="1023"/>
      <c r="G4" s="1023"/>
      <c r="H4" s="1023"/>
      <c r="I4" s="1024"/>
    </row>
    <row r="5" spans="1:9" ht="14.25" customHeight="1" x14ac:dyDescent="0.2">
      <c r="A5" s="93" t="s">
        <v>426</v>
      </c>
      <c r="B5" s="1092">
        <f>ROUND('PRESUPUESTO P.I.B-Entidad'!D34,2)</f>
        <v>0</v>
      </c>
      <c r="C5" s="1093"/>
      <c r="D5" s="1093"/>
      <c r="E5" s="1093"/>
      <c r="F5" s="1093"/>
      <c r="G5" s="1093"/>
      <c r="H5" s="1093"/>
      <c r="I5" s="1094"/>
    </row>
    <row r="6" spans="1:9" ht="14.25" customHeight="1" x14ac:dyDescent="0.2">
      <c r="A6" s="93" t="s">
        <v>461</v>
      </c>
      <c r="B6" s="1092">
        <f>ROUND('PRESUPUESTO P.I.B-Entidad'!D38,2)</f>
        <v>0</v>
      </c>
      <c r="C6" s="1093"/>
      <c r="D6" s="1093"/>
      <c r="E6" s="1093"/>
      <c r="F6" s="1093"/>
      <c r="G6" s="1093"/>
      <c r="H6" s="1093"/>
      <c r="I6" s="1094"/>
    </row>
    <row r="7" spans="1:9" ht="14.25" customHeight="1" x14ac:dyDescent="0.2">
      <c r="A7" s="93" t="s">
        <v>425</v>
      </c>
      <c r="B7" s="1031">
        <f>ROUND(C15+E15,2)</f>
        <v>0</v>
      </c>
      <c r="C7" s="1032"/>
      <c r="D7" s="1032"/>
      <c r="E7" s="1032"/>
      <c r="F7" s="1032"/>
      <c r="G7" s="1032"/>
      <c r="H7" s="1032"/>
      <c r="I7" s="1033"/>
    </row>
    <row r="8" spans="1:9" ht="14.25" customHeight="1" x14ac:dyDescent="0.2">
      <c r="A8" s="93" t="s">
        <v>424</v>
      </c>
      <c r="B8" s="1031">
        <f>ROUND(D15+F15,2)</f>
        <v>0</v>
      </c>
      <c r="C8" s="1032"/>
      <c r="D8" s="1032"/>
      <c r="E8" s="1032"/>
      <c r="F8" s="1032"/>
      <c r="G8" s="1032"/>
      <c r="H8" s="1032"/>
      <c r="I8" s="1033"/>
    </row>
    <row r="9" spans="1:9" ht="14.25" customHeight="1" thickBot="1" x14ac:dyDescent="0.25">
      <c r="A9" s="114" t="s">
        <v>423</v>
      </c>
      <c r="B9" s="1034">
        <f>ROUND(SUM('PRESUPUESTO P.I.B-Entidad'!D29,'PRESUPUESTO P.I.B-Entidad'!D33),2)</f>
        <v>0</v>
      </c>
      <c r="C9" s="1035"/>
      <c r="D9" s="1035"/>
      <c r="E9" s="1035"/>
      <c r="F9" s="1035"/>
      <c r="G9" s="1035"/>
      <c r="H9" s="1035"/>
      <c r="I9" s="1036"/>
    </row>
    <row r="10" spans="1:9" ht="14.25" customHeight="1" thickBot="1" x14ac:dyDescent="0.25">
      <c r="A10" s="115" t="s">
        <v>432</v>
      </c>
      <c r="B10" s="214" t="s">
        <v>421</v>
      </c>
      <c r="C10" s="1087" t="s">
        <v>399</v>
      </c>
      <c r="D10" s="1088"/>
      <c r="E10" s="1087" t="s">
        <v>390</v>
      </c>
      <c r="F10" s="1088"/>
      <c r="G10" s="1089" t="s">
        <v>420</v>
      </c>
      <c r="H10" s="1090"/>
      <c r="I10" s="1091"/>
    </row>
    <row r="11" spans="1:9" ht="39.75" customHeight="1" thickBot="1" x14ac:dyDescent="0.25">
      <c r="A11" s="92"/>
      <c r="B11" s="218" t="s">
        <v>419</v>
      </c>
      <c r="C11" s="219" t="s">
        <v>418</v>
      </c>
      <c r="D11" s="219" t="s">
        <v>417</v>
      </c>
      <c r="E11" s="219" t="s">
        <v>418</v>
      </c>
      <c r="F11" s="219" t="s">
        <v>417</v>
      </c>
      <c r="G11" s="220" t="s">
        <v>416</v>
      </c>
      <c r="H11" s="220" t="s">
        <v>415</v>
      </c>
      <c r="I11" s="221" t="s">
        <v>414</v>
      </c>
    </row>
    <row r="12" spans="1:9" ht="14.25" customHeight="1" x14ac:dyDescent="0.2">
      <c r="A12" s="82">
        <f>'DATOS GENERALES'!E24</f>
        <v>0</v>
      </c>
      <c r="B12" s="85" t="s">
        <v>413</v>
      </c>
      <c r="C12" s="81">
        <f>ROUND('PRESUPUESTO P.I.B-Entidad'!E34*0.43,2)</f>
        <v>0</v>
      </c>
      <c r="D12" s="81">
        <f>ROUND('PRESUPUESTO P.I.B-Entidad'!E34-C12,2)</f>
        <v>0</v>
      </c>
      <c r="E12" s="81">
        <f>ROUND('PRESUPUESTO P.I.B-Entidad'!F34*0.43,2)</f>
        <v>0</v>
      </c>
      <c r="F12" s="123">
        <f>ROUND('PRESUPUESTO P.I.B-Entidad'!F34-E12,2)</f>
        <v>0</v>
      </c>
      <c r="G12" s="81">
        <f>ROUND(SUM(C12:D12),2)</f>
        <v>0</v>
      </c>
      <c r="H12" s="81">
        <f>ROUND(SUM(E12:F12),2)</f>
        <v>0</v>
      </c>
      <c r="I12" s="71">
        <f>ROUND(SUM(G12:H12),2)</f>
        <v>0</v>
      </c>
    </row>
    <row r="13" spans="1:9" ht="14.25" customHeight="1" x14ac:dyDescent="0.2">
      <c r="A13" s="79">
        <f>'DATOS GENERALES'!E26</f>
        <v>0</v>
      </c>
      <c r="B13" s="84" t="s">
        <v>412</v>
      </c>
      <c r="C13" s="78">
        <f>ROUND('PRESUPUESTO P.I.B-Entidad'!E33+'PRESUPUESTO P.I.B-Entidad'!E29*0.43,2)</f>
        <v>0</v>
      </c>
      <c r="D13" s="78">
        <f>ROUND('PRESUPUESTO P.I.B-Entidad'!E33+'PRESUPUESTO P.I.B-Entidad'!E29-C13,2)</f>
        <v>0</v>
      </c>
      <c r="E13" s="78">
        <f>ROUND(('PRESUPUESTO P.I.B-Entidad'!F33+'PRESUPUESTO P.I.B-Entidad'!F29)*0.43,2)</f>
        <v>0</v>
      </c>
      <c r="F13" s="125">
        <f>('PRESUPUESTO P.I.B-Entidad'!F33+'PRESUPUESTO P.I.B-Entidad'!F29)-E13</f>
        <v>0</v>
      </c>
      <c r="G13" s="78">
        <f>ROUND(SUM(C13:D13),2)</f>
        <v>0</v>
      </c>
      <c r="H13" s="78">
        <f>ROUND(SUM(E13:F13),2)</f>
        <v>0</v>
      </c>
      <c r="I13" s="77">
        <f>ROUND(SUM(G13:H13),2)</f>
        <v>0</v>
      </c>
    </row>
    <row r="14" spans="1:9" ht="14.25" customHeight="1" thickBot="1" x14ac:dyDescent="0.25">
      <c r="A14" s="76"/>
      <c r="B14" s="83" t="s">
        <v>411</v>
      </c>
      <c r="C14" s="1044">
        <f>ROUND('PRESUPUESTO P.I.B-Entidad'!E37,2)</f>
        <v>0</v>
      </c>
      <c r="D14" s="1045"/>
      <c r="E14" s="1044">
        <f>ROUND('PRESUPUESTO P.I.B-Entidad'!F37,2)</f>
        <v>0</v>
      </c>
      <c r="F14" s="1045"/>
      <c r="G14" s="75">
        <f>C14</f>
        <v>0</v>
      </c>
      <c r="H14" s="75">
        <f>E14</f>
        <v>0</v>
      </c>
      <c r="I14" s="74">
        <f>ROUND(SUM(G14:H14),2)</f>
        <v>0</v>
      </c>
    </row>
    <row r="15" spans="1:9" ht="34.5" customHeight="1" x14ac:dyDescent="0.2">
      <c r="A15" s="1085" t="s">
        <v>410</v>
      </c>
      <c r="B15" s="1086"/>
      <c r="C15" s="73">
        <f>C12</f>
        <v>0</v>
      </c>
      <c r="D15" s="72">
        <f>D12</f>
        <v>0</v>
      </c>
      <c r="E15" s="72">
        <f>E12</f>
        <v>0</v>
      </c>
      <c r="F15" s="72">
        <f>F12</f>
        <v>0</v>
      </c>
      <c r="G15" s="72">
        <f>ROUND(SUM(C15,D15),2)</f>
        <v>0</v>
      </c>
      <c r="H15" s="72">
        <f>ROUND(SUM(E15,F15),2)</f>
        <v>0</v>
      </c>
      <c r="I15" s="71">
        <f>ROUND(SUM(G15:H15),2)</f>
        <v>0</v>
      </c>
    </row>
    <row r="16" spans="1:9" ht="42" customHeight="1" thickBot="1" x14ac:dyDescent="0.25">
      <c r="A16" s="43"/>
      <c r="B16" s="43"/>
      <c r="C16" s="70" t="s">
        <v>409</v>
      </c>
      <c r="D16" s="69" t="s">
        <v>408</v>
      </c>
      <c r="E16" s="69" t="s">
        <v>407</v>
      </c>
      <c r="F16" s="69" t="s">
        <v>406</v>
      </c>
      <c r="G16" s="69" t="s">
        <v>405</v>
      </c>
      <c r="H16" s="69" t="s">
        <v>404</v>
      </c>
      <c r="I16" s="68" t="s">
        <v>403</v>
      </c>
    </row>
  </sheetData>
  <sheetProtection algorithmName="SHA-512" hashValue="cdcbdRd2+3iXnw1e5MtsVB6qwu0v3nzmpbycFlt1+9L4Fxa+u6unQ/oszKrrjHSpX2oyLKCmVbNmHOtUI/+bww==" saltValue="h364Sn44hUyNlf9NheAVCA==" spinCount="100000" sheet="1" objects="1" scenarios="1"/>
  <mergeCells count="15">
    <mergeCell ref="B6:I6"/>
    <mergeCell ref="B1:I1"/>
    <mergeCell ref="B2:I2"/>
    <mergeCell ref="B3:I3"/>
    <mergeCell ref="B4:I4"/>
    <mergeCell ref="B5:I5"/>
    <mergeCell ref="C14:D14"/>
    <mergeCell ref="E14:F14"/>
    <mergeCell ref="A15:B15"/>
    <mergeCell ref="B7:I7"/>
    <mergeCell ref="B8:I8"/>
    <mergeCell ref="B9:I9"/>
    <mergeCell ref="C10:D10"/>
    <mergeCell ref="E10:F10"/>
    <mergeCell ref="G10:I10"/>
  </mergeCells>
  <pageMargins left="0.7" right="0.7" top="0.75" bottom="0.75" header="0.3" footer="0.3"/>
  <pageSetup paperSize="9" scale="40" orientation="portrait" horizontalDpi="1200" verticalDpi="12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2">
    <pageSetUpPr fitToPage="1"/>
  </sheetPr>
  <dimension ref="B1:U1058"/>
  <sheetViews>
    <sheetView topLeftCell="A34" zoomScale="85" zoomScaleNormal="85" zoomScalePageLayoutView="75" workbookViewId="0">
      <selection activeCell="F33" sqref="F33"/>
    </sheetView>
  </sheetViews>
  <sheetFormatPr baseColWidth="10" defaultColWidth="11.5" defaultRowHeight="13" x14ac:dyDescent="0.2"/>
  <cols>
    <col min="1" max="1" width="3.1640625" style="271" customWidth="1"/>
    <col min="2" max="2" width="30.83203125" style="271" customWidth="1"/>
    <col min="3" max="3" width="28.6640625" style="271" customWidth="1"/>
    <col min="4" max="6" width="25.6640625" style="271" customWidth="1"/>
    <col min="7" max="7" width="21.33203125" style="271" customWidth="1"/>
    <col min="8" max="8" width="19.33203125" style="271" customWidth="1"/>
    <col min="9" max="9" width="20.6640625" style="271" customWidth="1"/>
    <col min="10" max="16384" width="11.5" style="271"/>
  </cols>
  <sheetData>
    <row r="1" spans="2:8" s="258" customFormat="1" ht="54.75" customHeight="1" x14ac:dyDescent="0.2">
      <c r="B1" s="766" t="str">
        <f>'DATOS GENERALES'!B1</f>
        <v>SOLICITUD DE SUBVENCIÓN PARA LAS INTERVENCIONES DE INTERCAMBIO DE CONOCIMIENTOS Y ACTIVIDADES DE FORMACIÓN E INFORMACIÓN EN EL MARCO DEL PLAN ESTRATÉGICO DE LA POLITICA AGRARIA COMÚN 2023-2027
(CONVOCATORIA 2026)</v>
      </c>
      <c r="C1" s="766"/>
      <c r="D1" s="766"/>
      <c r="E1" s="766"/>
      <c r="F1" s="766"/>
      <c r="G1" s="257"/>
    </row>
    <row r="2" spans="2:8" s="258" customFormat="1" ht="41.25" customHeight="1" x14ac:dyDescent="0.2">
      <c r="B2" s="482" t="s">
        <v>375</v>
      </c>
      <c r="C2" s="825" t="s">
        <v>579</v>
      </c>
      <c r="D2" s="825"/>
      <c r="E2" s="825"/>
      <c r="F2" s="825"/>
      <c r="G2" s="257"/>
    </row>
    <row r="3" spans="2:8" s="262" customFormat="1" ht="14" customHeight="1" x14ac:dyDescent="0.2">
      <c r="B3" s="488"/>
      <c r="C3" s="488"/>
      <c r="D3" s="488"/>
      <c r="E3" s="488"/>
      <c r="F3" s="488"/>
      <c r="G3" s="261"/>
    </row>
    <row r="4" spans="2:8" s="262" customFormat="1" ht="21" customHeight="1" x14ac:dyDescent="0.2">
      <c r="B4" s="769" t="s">
        <v>361</v>
      </c>
      <c r="C4" s="770"/>
      <c r="D4" s="771"/>
      <c r="E4" s="826"/>
      <c r="F4" s="826"/>
      <c r="G4" s="261"/>
    </row>
    <row r="5" spans="2:8" s="262" customFormat="1" ht="17.25" customHeight="1" x14ac:dyDescent="0.2">
      <c r="B5" s="769" t="s">
        <v>360</v>
      </c>
      <c r="C5" s="770"/>
      <c r="D5" s="771"/>
      <c r="E5" s="826"/>
      <c r="F5" s="826"/>
      <c r="G5" s="261"/>
    </row>
    <row r="6" spans="2:8" s="262" customFormat="1" ht="16" x14ac:dyDescent="0.2">
      <c r="B6" s="769" t="s">
        <v>359</v>
      </c>
      <c r="C6" s="770"/>
      <c r="D6" s="771"/>
      <c r="E6" s="828" t="str">
        <f>'DATOS GENERALES'!M5</f>
        <v xml:space="preserve">Inicial </v>
      </c>
      <c r="F6" s="828"/>
      <c r="G6" s="261"/>
    </row>
    <row r="7" spans="2:8" s="262" customFormat="1" ht="14" x14ac:dyDescent="0.2">
      <c r="B7" s="493"/>
      <c r="C7" s="493"/>
      <c r="D7" s="493"/>
      <c r="E7" s="493"/>
      <c r="F7" s="493"/>
      <c r="G7" s="261"/>
    </row>
    <row r="8" spans="2:8" s="262" customFormat="1" ht="45" customHeight="1" x14ac:dyDescent="0.2">
      <c r="B8" s="759" t="s">
        <v>239</v>
      </c>
      <c r="C8" s="760"/>
      <c r="D8" s="822">
        <f>'DATOS GENERALES'!F566</f>
        <v>0</v>
      </c>
      <c r="E8" s="823"/>
      <c r="F8" s="824"/>
      <c r="G8" s="261"/>
      <c r="H8" s="261"/>
    </row>
    <row r="9" spans="2:8" s="258" customFormat="1" ht="20" customHeight="1" x14ac:dyDescent="0.2">
      <c r="B9" s="759" t="s">
        <v>376</v>
      </c>
      <c r="C9" s="821"/>
      <c r="D9" s="761">
        <f>'DATOS GENERALES'!E24</f>
        <v>0</v>
      </c>
      <c r="E9" s="761"/>
      <c r="F9" s="761"/>
      <c r="G9" s="257"/>
    </row>
    <row r="10" spans="2:8" s="262" customFormat="1" ht="20" customHeight="1" x14ac:dyDescent="0.2">
      <c r="B10" s="759" t="s">
        <v>711</v>
      </c>
      <c r="C10" s="760"/>
      <c r="D10" s="761">
        <f>'DATOS GENERALES'!E26</f>
        <v>0</v>
      </c>
      <c r="E10" s="761"/>
      <c r="F10" s="761"/>
      <c r="G10" s="261"/>
    </row>
    <row r="11" spans="2:8" s="262" customFormat="1" ht="14" x14ac:dyDescent="0.2">
      <c r="B11" s="493"/>
      <c r="C11" s="493"/>
      <c r="D11" s="493"/>
      <c r="E11" s="493"/>
      <c r="F11" s="493"/>
      <c r="G11" s="261"/>
    </row>
    <row r="12" spans="2:8" s="265" customFormat="1" ht="39.75" customHeight="1" x14ac:dyDescent="0.2">
      <c r="B12" s="1095" t="s">
        <v>356</v>
      </c>
      <c r="C12" s="1095"/>
      <c r="D12" s="862" t="s">
        <v>355</v>
      </c>
      <c r="E12" s="862"/>
      <c r="F12" s="862"/>
      <c r="G12" s="264"/>
    </row>
    <row r="13" spans="2:8" s="265" customFormat="1" ht="54" customHeight="1" x14ac:dyDescent="0.2">
      <c r="B13" s="1095"/>
      <c r="C13" s="1095"/>
      <c r="D13" s="432" t="s">
        <v>651</v>
      </c>
      <c r="E13" s="432" t="s">
        <v>354</v>
      </c>
      <c r="F13" s="432" t="s">
        <v>353</v>
      </c>
      <c r="G13" s="264"/>
    </row>
    <row r="14" spans="2:8" s="268" customFormat="1" ht="29.25" customHeight="1" x14ac:dyDescent="0.2">
      <c r="B14" s="764" t="s">
        <v>638</v>
      </c>
      <c r="C14" s="765"/>
      <c r="D14" s="277">
        <f>ROUND(SUM(E14:F14),2)</f>
        <v>0</v>
      </c>
      <c r="E14" s="266"/>
      <c r="F14" s="266"/>
      <c r="G14" s="267"/>
    </row>
    <row r="15" spans="2:8" s="268" customFormat="1" ht="29.25" customHeight="1" x14ac:dyDescent="0.2">
      <c r="B15" s="764" t="s">
        <v>741</v>
      </c>
      <c r="C15" s="765"/>
      <c r="D15" s="277">
        <f t="shared" ref="D15:D18" si="0">ROUND(SUM(E15:F15),2)</f>
        <v>0</v>
      </c>
      <c r="E15" s="266"/>
      <c r="F15" s="266"/>
      <c r="G15" s="267"/>
    </row>
    <row r="16" spans="2:8" s="268" customFormat="1" ht="29.25" customHeight="1" x14ac:dyDescent="0.2">
      <c r="B16" s="764" t="s">
        <v>742</v>
      </c>
      <c r="C16" s="765"/>
      <c r="D16" s="277">
        <f t="shared" si="0"/>
        <v>0</v>
      </c>
      <c r="E16" s="266"/>
      <c r="F16" s="266"/>
      <c r="G16" s="267"/>
    </row>
    <row r="17" spans="2:10" s="268" customFormat="1" ht="29.25" customHeight="1" x14ac:dyDescent="0.2">
      <c r="B17" s="764" t="s">
        <v>759</v>
      </c>
      <c r="C17" s="765"/>
      <c r="D17" s="277">
        <f t="shared" si="0"/>
        <v>0</v>
      </c>
      <c r="E17" s="266"/>
      <c r="F17" s="266"/>
      <c r="G17" s="267"/>
    </row>
    <row r="18" spans="2:10" s="268" customFormat="1" ht="29.25" customHeight="1" x14ac:dyDescent="0.2">
      <c r="B18" s="764" t="s">
        <v>758</v>
      </c>
      <c r="C18" s="765"/>
      <c r="D18" s="277">
        <f t="shared" si="0"/>
        <v>0</v>
      </c>
      <c r="E18" s="266"/>
      <c r="F18" s="266"/>
      <c r="G18" s="267"/>
    </row>
    <row r="19" spans="2:10" s="265" customFormat="1" ht="29.25" customHeight="1" x14ac:dyDescent="0.2">
      <c r="B19" s="777" t="s">
        <v>337</v>
      </c>
      <c r="C19" s="777"/>
      <c r="D19" s="404">
        <f>ROUND(SUM(D14:D18),2)</f>
        <v>0</v>
      </c>
      <c r="E19" s="404">
        <f t="shared" ref="E19:F19" si="1">ROUND(SUM(E14:E18),2)</f>
        <v>0</v>
      </c>
      <c r="F19" s="404">
        <f t="shared" si="1"/>
        <v>0</v>
      </c>
      <c r="G19" s="264"/>
    </row>
    <row r="20" spans="2:10" s="265" customFormat="1" ht="29.25" customHeight="1" x14ac:dyDescent="0.2">
      <c r="B20" s="774" t="s">
        <v>597</v>
      </c>
      <c r="C20" s="774"/>
      <c r="D20" s="278">
        <f t="shared" ref="D20:D26" si="2">ROUND(SUM(E20:F20),2)</f>
        <v>0</v>
      </c>
      <c r="E20" s="266"/>
      <c r="F20" s="266"/>
      <c r="G20" s="264"/>
    </row>
    <row r="21" spans="2:10" s="265" customFormat="1" ht="29.25" customHeight="1" x14ac:dyDescent="0.2">
      <c r="B21" s="774" t="s">
        <v>591</v>
      </c>
      <c r="C21" s="774"/>
      <c r="D21" s="278">
        <f t="shared" si="2"/>
        <v>0</v>
      </c>
      <c r="E21" s="266"/>
      <c r="F21" s="266"/>
      <c r="G21" s="264"/>
    </row>
    <row r="22" spans="2:10" s="265" customFormat="1" ht="29.25" customHeight="1" x14ac:dyDescent="0.2">
      <c r="B22" s="774" t="s">
        <v>473</v>
      </c>
      <c r="C22" s="774"/>
      <c r="D22" s="278">
        <f t="shared" si="2"/>
        <v>0</v>
      </c>
      <c r="E22" s="266"/>
      <c r="F22" s="266"/>
      <c r="G22" s="264"/>
    </row>
    <row r="23" spans="2:10" s="265" customFormat="1" ht="29.25" customHeight="1" x14ac:dyDescent="0.2">
      <c r="B23" s="774" t="s">
        <v>593</v>
      </c>
      <c r="C23" s="774"/>
      <c r="D23" s="278">
        <f t="shared" si="2"/>
        <v>0</v>
      </c>
      <c r="E23" s="266"/>
      <c r="F23" s="266"/>
      <c r="G23" s="264"/>
    </row>
    <row r="24" spans="2:10" s="265" customFormat="1" ht="29.25" customHeight="1" x14ac:dyDescent="0.2">
      <c r="B24" s="774" t="s">
        <v>592</v>
      </c>
      <c r="C24" s="774"/>
      <c r="D24" s="278">
        <f t="shared" si="2"/>
        <v>0</v>
      </c>
      <c r="E24" s="266"/>
      <c r="F24" s="266"/>
      <c r="G24" s="264"/>
    </row>
    <row r="25" spans="2:10" s="265" customFormat="1" ht="29.25" customHeight="1" x14ac:dyDescent="0.2">
      <c r="B25" s="774" t="s">
        <v>598</v>
      </c>
      <c r="C25" s="774"/>
      <c r="D25" s="278">
        <f t="shared" si="2"/>
        <v>0</v>
      </c>
      <c r="E25" s="266"/>
      <c r="F25" s="266"/>
      <c r="G25" s="264"/>
    </row>
    <row r="26" spans="2:10" s="265" customFormat="1" ht="29.25" customHeight="1" x14ac:dyDescent="0.2">
      <c r="B26" s="774" t="s">
        <v>594</v>
      </c>
      <c r="C26" s="774"/>
      <c r="D26" s="278">
        <f t="shared" si="2"/>
        <v>0</v>
      </c>
      <c r="E26" s="266"/>
      <c r="F26" s="266"/>
      <c r="G26" s="264"/>
    </row>
    <row r="27" spans="2:10" s="265" customFormat="1" ht="29.25" customHeight="1" x14ac:dyDescent="0.2">
      <c r="B27" s="777" t="s">
        <v>371</v>
      </c>
      <c r="C27" s="777"/>
      <c r="D27" s="404">
        <f>ROUND(SUM(D20:D26),2)</f>
        <v>0</v>
      </c>
      <c r="E27" s="404">
        <f>ROUND(SUM(E20:E26),2)</f>
        <v>0</v>
      </c>
      <c r="F27" s="404">
        <f>ROUND(SUM(F20:F26),2)</f>
        <v>0</v>
      </c>
      <c r="G27" s="264"/>
    </row>
    <row r="28" spans="2:10" s="265" customFormat="1" ht="27" customHeight="1" x14ac:dyDescent="0.2">
      <c r="B28" s="817" t="s">
        <v>639</v>
      </c>
      <c r="C28" s="818"/>
      <c r="D28" s="278">
        <f t="shared" ref="D28:D29" si="3">ROUND(SUM(E28:F28),2)</f>
        <v>0</v>
      </c>
      <c r="E28" s="266"/>
      <c r="F28" s="266"/>
      <c r="G28" s="264"/>
      <c r="J28" s="512"/>
    </row>
    <row r="29" spans="2:10" s="265" customFormat="1" ht="29.25" customHeight="1" x14ac:dyDescent="0.2">
      <c r="B29" s="817" t="s">
        <v>653</v>
      </c>
      <c r="C29" s="818"/>
      <c r="D29" s="278">
        <f t="shared" si="3"/>
        <v>0</v>
      </c>
      <c r="E29" s="266"/>
      <c r="F29" s="266"/>
      <c r="G29" s="264"/>
    </row>
    <row r="30" spans="2:10" s="265" customFormat="1" ht="29.25" customHeight="1" x14ac:dyDescent="0.2">
      <c r="B30" s="724" t="s">
        <v>697</v>
      </c>
      <c r="C30" s="725"/>
      <c r="D30" s="404">
        <f>ROUND(SUM(D28:D29),2)</f>
        <v>0</v>
      </c>
      <c r="E30" s="404">
        <f t="shared" ref="E30:F30" si="4">ROUND(SUM(E28:E29),2)</f>
        <v>0</v>
      </c>
      <c r="F30" s="404">
        <f t="shared" si="4"/>
        <v>0</v>
      </c>
      <c r="G30" s="264"/>
    </row>
    <row r="31" spans="2:10" s="265" customFormat="1" ht="29.25" customHeight="1" x14ac:dyDescent="0.2">
      <c r="B31" s="724" t="s">
        <v>364</v>
      </c>
      <c r="C31" s="725"/>
      <c r="D31" s="404">
        <f>ROUND(SUM(D19,D27,D30),2)</f>
        <v>0</v>
      </c>
      <c r="E31" s="404">
        <f t="shared" ref="E31:F31" si="5">ROUND(SUM(E19,E27,E30),2)</f>
        <v>0</v>
      </c>
      <c r="F31" s="404">
        <f t="shared" si="5"/>
        <v>0</v>
      </c>
      <c r="G31" s="264"/>
    </row>
    <row r="32" spans="2:10" s="265" customFormat="1" ht="29.25" customHeight="1" x14ac:dyDescent="0.2">
      <c r="B32" s="724" t="s">
        <v>334</v>
      </c>
      <c r="C32" s="725"/>
      <c r="D32" s="404">
        <f>ROUND((0.15*D19),2)</f>
        <v>0</v>
      </c>
      <c r="E32" s="404">
        <f t="shared" ref="E32:F32" si="6">ROUND((0.15*E19),2)</f>
        <v>0</v>
      </c>
      <c r="F32" s="404">
        <f t="shared" si="6"/>
        <v>0</v>
      </c>
      <c r="G32" s="264"/>
    </row>
    <row r="33" spans="2:7" s="274" customFormat="1" ht="27" customHeight="1" x14ac:dyDescent="0.2">
      <c r="B33" s="756" t="s">
        <v>648</v>
      </c>
      <c r="C33" s="757"/>
      <c r="D33" s="417">
        <f>ROUND(($D28*100%),2)</f>
        <v>0</v>
      </c>
      <c r="E33" s="417">
        <f>ROUND(($E28*100%),2)</f>
        <v>0</v>
      </c>
      <c r="F33" s="417">
        <f>ROUND(($F28*100%),2)</f>
        <v>0</v>
      </c>
      <c r="G33" s="276"/>
    </row>
    <row r="34" spans="2:7" s="265" customFormat="1" ht="29.25" customHeight="1" x14ac:dyDescent="0.2">
      <c r="B34" s="728" t="s">
        <v>332</v>
      </c>
      <c r="C34" s="729"/>
      <c r="D34" s="419">
        <f>ROUND(SUM(D19,D27,D29,D32,D33),2)</f>
        <v>0</v>
      </c>
      <c r="E34" s="419">
        <f t="shared" ref="E34:F34" si="7">ROUND(SUM(E19,E27,E29,E32,E33),2)</f>
        <v>0</v>
      </c>
      <c r="F34" s="419">
        <f t="shared" si="7"/>
        <v>0</v>
      </c>
      <c r="G34" s="264"/>
    </row>
    <row r="35" spans="2:7" s="274" customFormat="1" ht="27" hidden="1" customHeight="1" x14ac:dyDescent="0.2">
      <c r="B35" s="810" t="s">
        <v>649</v>
      </c>
      <c r="C35" s="811"/>
      <c r="D35" s="418">
        <f>ROUND((D28-D33),2)</f>
        <v>0</v>
      </c>
      <c r="E35" s="418">
        <f>ROUND((E28-E33),2)</f>
        <v>0</v>
      </c>
      <c r="F35" s="418">
        <f>ROUND((F28-F33),2)</f>
        <v>0</v>
      </c>
      <c r="G35" s="276"/>
    </row>
    <row r="36" spans="2:7" s="265" customFormat="1" ht="29.25" customHeight="1" x14ac:dyDescent="0.2">
      <c r="B36" s="810" t="s">
        <v>1015</v>
      </c>
      <c r="C36" s="811"/>
      <c r="D36" s="418">
        <f>ROUND(SUM(E36:F36),2)</f>
        <v>0</v>
      </c>
      <c r="E36" s="266"/>
      <c r="F36" s="266"/>
      <c r="G36" s="264"/>
    </row>
    <row r="37" spans="2:7" s="274" customFormat="1" ht="27" customHeight="1" x14ac:dyDescent="0.2">
      <c r="B37" s="805" t="s">
        <v>512</v>
      </c>
      <c r="C37" s="812"/>
      <c r="D37" s="404">
        <f>ROUND(SUM(D35:D36),2)</f>
        <v>0</v>
      </c>
      <c r="E37" s="404">
        <f t="shared" ref="E37:F37" si="8">ROUND(SUM(E35:E36),2)</f>
        <v>0</v>
      </c>
      <c r="F37" s="404">
        <f t="shared" si="8"/>
        <v>0</v>
      </c>
      <c r="G37" s="276"/>
    </row>
    <row r="38" spans="2:7" s="265" customFormat="1" ht="29.25" customHeight="1" x14ac:dyDescent="0.2">
      <c r="B38" s="728" t="s">
        <v>333</v>
      </c>
      <c r="C38" s="729"/>
      <c r="D38" s="419">
        <f>ROUND(SUM(D34,D37),2)</f>
        <v>0</v>
      </c>
      <c r="E38" s="419">
        <f t="shared" ref="E38:F38" si="9">ROUND(SUM(E34,E37),2)</f>
        <v>0</v>
      </c>
      <c r="F38" s="419">
        <f t="shared" si="9"/>
        <v>0</v>
      </c>
      <c r="G38" s="264"/>
    </row>
    <row r="39" spans="2:7" s="265" customFormat="1" ht="29.25" customHeight="1" x14ac:dyDescent="0.2">
      <c r="B39" s="863" t="s">
        <v>331</v>
      </c>
      <c r="C39" s="863"/>
      <c r="D39" s="406">
        <f>ROUND(SUM(E39:F39),2)</f>
        <v>0</v>
      </c>
      <c r="E39" s="266"/>
      <c r="F39" s="266"/>
      <c r="G39" s="264"/>
    </row>
    <row r="40" spans="2:7" s="265" customFormat="1" ht="29.25" customHeight="1" x14ac:dyDescent="0.2">
      <c r="B40" s="864" t="s">
        <v>596</v>
      </c>
      <c r="C40" s="864"/>
      <c r="D40" s="864"/>
      <c r="E40" s="407">
        <f>ROUND((IFERROR($E$38/$D$38,0)),2)</f>
        <v>0</v>
      </c>
      <c r="F40" s="407">
        <f>ROUND((IFERROR($F$38/$D$38,0)),2)</f>
        <v>0</v>
      </c>
      <c r="G40" s="264"/>
    </row>
    <row r="41" spans="2:7" s="274" customFormat="1" ht="120.75" customHeight="1" x14ac:dyDescent="0.2">
      <c r="B41" s="816" t="s">
        <v>1016</v>
      </c>
      <c r="C41" s="816"/>
      <c r="D41" s="816"/>
      <c r="E41" s="816"/>
      <c r="F41" s="816"/>
      <c r="G41" s="276"/>
    </row>
    <row r="42" spans="2:7" s="265" customFormat="1" ht="12" customHeight="1" x14ac:dyDescent="0.2">
      <c r="B42" s="264"/>
      <c r="C42" s="264"/>
      <c r="D42" s="264"/>
      <c r="E42" s="264"/>
      <c r="F42" s="264"/>
      <c r="G42" s="264"/>
    </row>
    <row r="43" spans="2:7" s="265" customFormat="1" ht="29.25" customHeight="1" x14ac:dyDescent="0.2">
      <c r="B43" s="775" t="s">
        <v>330</v>
      </c>
      <c r="C43" s="776"/>
      <c r="D43" s="776"/>
      <c r="E43" s="776"/>
      <c r="F43" s="776"/>
      <c r="G43" s="813"/>
    </row>
    <row r="44" spans="2:7" s="265" customFormat="1" ht="29.25" customHeight="1" x14ac:dyDescent="0.2">
      <c r="B44" s="741" t="s">
        <v>329</v>
      </c>
      <c r="C44" s="742"/>
      <c r="D44" s="369" t="s">
        <v>328</v>
      </c>
      <c r="E44" s="369" t="s">
        <v>327</v>
      </c>
      <c r="F44" s="373" t="s">
        <v>642</v>
      </c>
      <c r="G44" s="373" t="s">
        <v>438</v>
      </c>
    </row>
    <row r="45" spans="2:7" s="265" customFormat="1" ht="29.25" customHeight="1" x14ac:dyDescent="0.2">
      <c r="B45" s="724" t="s">
        <v>471</v>
      </c>
      <c r="C45" s="867"/>
      <c r="D45" s="790" t="s">
        <v>502</v>
      </c>
      <c r="E45" s="791" t="s">
        <v>319</v>
      </c>
      <c r="F45" s="409" t="s">
        <v>472</v>
      </c>
      <c r="G45" s="279">
        <f>$D$14</f>
        <v>0</v>
      </c>
    </row>
    <row r="46" spans="2:7" s="265" customFormat="1" ht="29.25" customHeight="1" x14ac:dyDescent="0.2">
      <c r="B46" s="724" t="s">
        <v>743</v>
      </c>
      <c r="C46" s="867"/>
      <c r="D46" s="790" t="s">
        <v>502</v>
      </c>
      <c r="E46" s="791" t="s">
        <v>319</v>
      </c>
      <c r="F46" s="409" t="s">
        <v>472</v>
      </c>
      <c r="G46" s="279">
        <f>$D$14</f>
        <v>0</v>
      </c>
    </row>
    <row r="47" spans="2:7" s="265" customFormat="1" ht="29.25" customHeight="1" x14ac:dyDescent="0.2">
      <c r="B47" s="724" t="s">
        <v>521</v>
      </c>
      <c r="C47" s="725"/>
      <c r="D47" s="790" t="s">
        <v>640</v>
      </c>
      <c r="E47" s="791" t="s">
        <v>319</v>
      </c>
      <c r="F47" s="410">
        <f>ROUND((0.2*$D31),2)</f>
        <v>0</v>
      </c>
      <c r="G47" s="278">
        <f>$D18</f>
        <v>0</v>
      </c>
    </row>
    <row r="48" spans="2:7" s="265" customFormat="1" ht="29.25" customHeight="1" x14ac:dyDescent="0.2">
      <c r="B48" s="724" t="s">
        <v>736</v>
      </c>
      <c r="C48" s="725"/>
      <c r="D48" s="790" t="s">
        <v>737</v>
      </c>
      <c r="E48" s="791" t="s">
        <v>319</v>
      </c>
      <c r="F48" s="410">
        <f>ROUND((0.4*D31),2)</f>
        <v>0</v>
      </c>
      <c r="G48" s="278">
        <f>$D20</f>
        <v>0</v>
      </c>
    </row>
    <row r="49" spans="2:7" s="265" customFormat="1" ht="29.25" customHeight="1" x14ac:dyDescent="0.2">
      <c r="B49" s="724" t="s">
        <v>326</v>
      </c>
      <c r="C49" s="725"/>
      <c r="D49" s="808" t="s">
        <v>748</v>
      </c>
      <c r="E49" s="791" t="s">
        <v>319</v>
      </c>
      <c r="F49" s="410">
        <v>5000</v>
      </c>
      <c r="G49" s="278">
        <f>$D21</f>
        <v>0</v>
      </c>
    </row>
    <row r="50" spans="2:7" s="265" customFormat="1" ht="29.25" customHeight="1" x14ac:dyDescent="0.2">
      <c r="B50" s="724" t="s">
        <v>1006</v>
      </c>
      <c r="C50" s="725"/>
      <c r="D50" s="484" t="s">
        <v>463</v>
      </c>
      <c r="E50" s="270"/>
      <c r="F50" s="410">
        <f>ROUND((40*E50),2)</f>
        <v>0</v>
      </c>
      <c r="G50" s="278">
        <f>$D$22</f>
        <v>0</v>
      </c>
    </row>
    <row r="51" spans="2:7" s="265" customFormat="1" ht="29.25" customHeight="1" x14ac:dyDescent="0.2">
      <c r="B51" s="724" t="s">
        <v>600</v>
      </c>
      <c r="C51" s="725"/>
      <c r="D51" s="790" t="s">
        <v>756</v>
      </c>
      <c r="E51" s="791" t="s">
        <v>319</v>
      </c>
      <c r="F51" s="410">
        <v>1000</v>
      </c>
      <c r="G51" s="278">
        <f>$D23</f>
        <v>0</v>
      </c>
    </row>
    <row r="52" spans="2:7" s="265" customFormat="1" ht="29.25" customHeight="1" x14ac:dyDescent="0.2">
      <c r="B52" s="805" t="s">
        <v>644</v>
      </c>
      <c r="C52" s="806"/>
      <c r="D52" s="790" t="s">
        <v>645</v>
      </c>
      <c r="E52" s="807"/>
      <c r="F52" s="410">
        <f>ROUND((0.01*D34),2)</f>
        <v>0</v>
      </c>
      <c r="G52" s="277">
        <f>$D24</f>
        <v>0</v>
      </c>
    </row>
    <row r="53" spans="2:7" s="265" customFormat="1" ht="29.25" customHeight="1" x14ac:dyDescent="0.2">
      <c r="B53" s="724" t="s">
        <v>599</v>
      </c>
      <c r="C53" s="725"/>
      <c r="D53" s="808" t="s">
        <v>604</v>
      </c>
      <c r="E53" s="791" t="s">
        <v>319</v>
      </c>
      <c r="F53" s="410">
        <v>1500</v>
      </c>
      <c r="G53" s="278">
        <f>$D26</f>
        <v>0</v>
      </c>
    </row>
    <row r="54" spans="2:7" s="265" customFormat="1" ht="29.25" hidden="1" customHeight="1" x14ac:dyDescent="0.2">
      <c r="B54" s="724" t="s">
        <v>646</v>
      </c>
      <c r="C54" s="725"/>
      <c r="D54" s="808" t="s">
        <v>647</v>
      </c>
      <c r="E54" s="809"/>
      <c r="F54" s="410">
        <f>ROUND((0.5*D31),2)</f>
        <v>0</v>
      </c>
      <c r="G54" s="278">
        <f>$D28</f>
        <v>0</v>
      </c>
    </row>
    <row r="55" spans="2:7" s="265" customFormat="1" ht="33.75" customHeight="1" x14ac:dyDescent="0.2">
      <c r="B55" s="724" t="s">
        <v>322</v>
      </c>
      <c r="C55" s="725"/>
      <c r="D55" s="790" t="s">
        <v>643</v>
      </c>
      <c r="E55" s="791" t="s">
        <v>319</v>
      </c>
      <c r="F55" s="410">
        <f>ROUND((0.15*$D19),2)</f>
        <v>0</v>
      </c>
      <c r="G55" s="277">
        <f>$D32</f>
        <v>0</v>
      </c>
    </row>
    <row r="56" spans="2:7" s="265" customFormat="1" ht="27" customHeight="1" x14ac:dyDescent="0.2">
      <c r="B56" s="798" t="s">
        <v>321</v>
      </c>
      <c r="C56" s="799"/>
      <c r="D56" s="799"/>
      <c r="E56" s="799"/>
      <c r="F56" s="799"/>
      <c r="G56" s="800"/>
    </row>
    <row r="57" spans="2:7" ht="29.25" customHeight="1" x14ac:dyDescent="0.2">
      <c r="B57" s="724" t="s">
        <v>363</v>
      </c>
      <c r="C57" s="725"/>
      <c r="D57" s="803" t="s">
        <v>755</v>
      </c>
      <c r="E57" s="804" t="s">
        <v>319</v>
      </c>
      <c r="F57" s="411">
        <v>500000</v>
      </c>
      <c r="G57" s="280">
        <f>$D$34</f>
        <v>0</v>
      </c>
    </row>
    <row r="58" spans="2:7" ht="29.25" customHeight="1" x14ac:dyDescent="0.2">
      <c r="B58" s="724" t="s">
        <v>523</v>
      </c>
      <c r="C58" s="725"/>
      <c r="D58" s="790" t="s">
        <v>757</v>
      </c>
      <c r="E58" s="791"/>
      <c r="F58" s="412">
        <f>ROUND((0.6*$D38),2)</f>
        <v>0</v>
      </c>
      <c r="G58" s="278">
        <f>$D$39</f>
        <v>0</v>
      </c>
    </row>
    <row r="59" spans="2:7" ht="18.75" customHeight="1" x14ac:dyDescent="0.2">
      <c r="B59" s="272"/>
      <c r="C59" s="272"/>
      <c r="D59" s="272"/>
      <c r="E59" s="272"/>
      <c r="F59" s="272"/>
      <c r="G59" s="272"/>
    </row>
    <row r="60" spans="2:7" ht="25.25" customHeight="1" x14ac:dyDescent="0.2">
      <c r="B60" s="836" t="s">
        <v>318</v>
      </c>
      <c r="C60" s="837"/>
      <c r="D60" s="838"/>
      <c r="E60" s="486"/>
      <c r="F60" s="486"/>
      <c r="G60" s="272"/>
    </row>
    <row r="61" spans="2:7" ht="44.25" customHeight="1" x14ac:dyDescent="0.2">
      <c r="B61" s="434" t="s">
        <v>317</v>
      </c>
      <c r="C61" s="795" t="s">
        <v>437</v>
      </c>
      <c r="D61" s="796"/>
      <c r="E61" s="486"/>
      <c r="F61" s="486"/>
      <c r="G61" s="272"/>
    </row>
    <row r="62" spans="2:7" ht="25.25" customHeight="1" x14ac:dyDescent="0.2">
      <c r="B62" s="801" t="s">
        <v>316</v>
      </c>
      <c r="C62" s="370" t="s">
        <v>315</v>
      </c>
      <c r="D62" s="370" t="s">
        <v>314</v>
      </c>
      <c r="E62" s="486"/>
      <c r="F62" s="486"/>
      <c r="G62" s="272"/>
    </row>
    <row r="63" spans="2:7" ht="25.25" customHeight="1" x14ac:dyDescent="0.2">
      <c r="B63" s="802"/>
      <c r="C63" s="370" t="s">
        <v>313</v>
      </c>
      <c r="D63" s="370" t="s">
        <v>312</v>
      </c>
      <c r="E63" s="486"/>
      <c r="F63" s="486"/>
      <c r="G63" s="272"/>
    </row>
    <row r="64" spans="2:7" ht="25.25" customHeight="1" x14ac:dyDescent="0.2">
      <c r="B64" s="435" t="s">
        <v>311</v>
      </c>
      <c r="C64" s="797" t="s">
        <v>310</v>
      </c>
      <c r="D64" s="797"/>
      <c r="E64" s="486"/>
      <c r="F64" s="486"/>
      <c r="G64" s="272"/>
    </row>
    <row r="65" spans="2:21" ht="12" customHeight="1" x14ac:dyDescent="0.2">
      <c r="B65" s="485"/>
      <c r="C65" s="486"/>
      <c r="D65" s="486"/>
      <c r="E65" s="486"/>
      <c r="F65" s="486"/>
      <c r="G65" s="272"/>
    </row>
    <row r="66" spans="2:21" s="274" customFormat="1" ht="40" customHeight="1" x14ac:dyDescent="0.2">
      <c r="B66" s="371" t="s">
        <v>611</v>
      </c>
      <c r="C66" s="829" t="s">
        <v>612</v>
      </c>
      <c r="D66" s="829"/>
      <c r="E66" s="829" t="s">
        <v>613</v>
      </c>
      <c r="F66" s="829"/>
      <c r="G66" s="14"/>
      <c r="H66" s="298"/>
      <c r="I66" s="298"/>
      <c r="O66" s="275"/>
      <c r="Q66" s="226"/>
      <c r="R66" s="226"/>
      <c r="S66" s="226"/>
      <c r="T66" s="226"/>
      <c r="U66" s="226"/>
    </row>
    <row r="67" spans="2:21" s="274" customFormat="1" ht="40" customHeight="1" x14ac:dyDescent="0.2">
      <c r="B67" s="372" t="s">
        <v>614</v>
      </c>
      <c r="C67" s="859" t="s">
        <v>615</v>
      </c>
      <c r="D67" s="859"/>
      <c r="E67" s="859" t="s">
        <v>616</v>
      </c>
      <c r="F67" s="859"/>
      <c r="G67" s="14"/>
      <c r="H67" s="298"/>
      <c r="I67" s="298"/>
      <c r="O67" s="275"/>
      <c r="Q67" s="227"/>
      <c r="R67" s="227"/>
      <c r="S67" s="227"/>
      <c r="T67" s="227"/>
      <c r="U67" s="227"/>
    </row>
    <row r="68" spans="2:21" s="274" customFormat="1" ht="40" customHeight="1" x14ac:dyDescent="0.2">
      <c r="B68" s="371" t="s">
        <v>617</v>
      </c>
      <c r="C68" s="859" t="s">
        <v>618</v>
      </c>
      <c r="D68" s="859"/>
      <c r="E68" s="859" t="s">
        <v>619</v>
      </c>
      <c r="F68" s="859"/>
      <c r="G68" s="14"/>
      <c r="H68" s="298"/>
      <c r="I68" s="298"/>
      <c r="O68" s="275"/>
      <c r="Q68" s="227"/>
      <c r="R68" s="227"/>
      <c r="S68" s="227"/>
      <c r="T68" s="227"/>
      <c r="U68" s="227"/>
    </row>
    <row r="69" spans="2:21" s="274" customFormat="1" ht="50" customHeight="1" x14ac:dyDescent="0.2">
      <c r="B69" s="371" t="s">
        <v>620</v>
      </c>
      <c r="C69" s="859" t="s">
        <v>621</v>
      </c>
      <c r="D69" s="859"/>
      <c r="E69" s="859" t="s">
        <v>622</v>
      </c>
      <c r="F69" s="859"/>
      <c r="G69" s="14"/>
      <c r="H69" s="298"/>
      <c r="I69" s="298"/>
      <c r="O69" s="275"/>
      <c r="Q69" s="227"/>
      <c r="R69" s="227"/>
      <c r="S69" s="227"/>
      <c r="T69" s="227"/>
      <c r="U69" s="227"/>
    </row>
    <row r="70" spans="2:21" s="274" customFormat="1" ht="45.75" customHeight="1" x14ac:dyDescent="0.2">
      <c r="B70" s="371" t="s">
        <v>623</v>
      </c>
      <c r="C70" s="859" t="s">
        <v>624</v>
      </c>
      <c r="D70" s="859"/>
      <c r="E70" s="859" t="s">
        <v>625</v>
      </c>
      <c r="F70" s="859"/>
      <c r="G70" s="14"/>
      <c r="H70" s="298"/>
      <c r="I70" s="298"/>
      <c r="O70" s="275"/>
      <c r="Q70" s="227"/>
      <c r="R70" s="227"/>
      <c r="S70" s="227"/>
      <c r="T70" s="227"/>
      <c r="U70" s="227"/>
    </row>
    <row r="71" spans="2:21" s="274" customFormat="1" ht="67.5" customHeight="1" x14ac:dyDescent="0.2">
      <c r="B71" s="371" t="s">
        <v>626</v>
      </c>
      <c r="C71" s="859" t="s">
        <v>627</v>
      </c>
      <c r="D71" s="859"/>
      <c r="E71" s="859" t="s">
        <v>628</v>
      </c>
      <c r="F71" s="859"/>
      <c r="G71" s="14"/>
      <c r="H71" s="298"/>
      <c r="I71" s="298"/>
      <c r="O71" s="275"/>
      <c r="Q71" s="227"/>
      <c r="R71" s="227"/>
      <c r="S71" s="227"/>
      <c r="T71" s="227"/>
      <c r="U71" s="227"/>
    </row>
    <row r="72" spans="2:21" s="274" customFormat="1" ht="12" customHeight="1" x14ac:dyDescent="0.2">
      <c r="B72" s="489"/>
      <c r="C72" s="489"/>
      <c r="D72" s="490"/>
      <c r="E72" s="490"/>
      <c r="F72" s="490"/>
      <c r="G72" s="230"/>
      <c r="H72" s="227"/>
      <c r="I72" s="227"/>
      <c r="J72" s="227"/>
      <c r="K72" s="227"/>
      <c r="L72" s="227"/>
      <c r="M72" s="227"/>
      <c r="N72" s="227"/>
      <c r="O72" s="227"/>
      <c r="P72" s="227"/>
      <c r="Q72" s="227"/>
      <c r="R72" s="227"/>
      <c r="S72" s="227"/>
      <c r="T72" s="227"/>
      <c r="U72" s="227"/>
    </row>
    <row r="73" spans="2:21" s="274" customFormat="1" ht="25.25" customHeight="1" x14ac:dyDescent="0.2">
      <c r="B73" s="834" t="s">
        <v>699</v>
      </c>
      <c r="C73" s="834"/>
      <c r="D73" s="834"/>
      <c r="E73" s="834"/>
      <c r="F73" s="834"/>
      <c r="G73" s="230"/>
      <c r="H73" s="227"/>
      <c r="I73" s="227"/>
      <c r="J73" s="227"/>
      <c r="K73" s="227"/>
      <c r="L73" s="227"/>
      <c r="M73" s="227"/>
      <c r="N73" s="227"/>
      <c r="O73" s="227"/>
      <c r="P73" s="227"/>
      <c r="Q73" s="227"/>
      <c r="R73" s="227"/>
      <c r="S73" s="227"/>
      <c r="T73" s="227"/>
      <c r="U73" s="227"/>
    </row>
    <row r="74" spans="2:21" s="274" customFormat="1" ht="42.75" customHeight="1" x14ac:dyDescent="0.2">
      <c r="B74" s="371" t="s">
        <v>611</v>
      </c>
      <c r="C74" s="829" t="s">
        <v>629</v>
      </c>
      <c r="D74" s="829"/>
      <c r="E74" s="829" t="s">
        <v>630</v>
      </c>
      <c r="F74" s="829"/>
      <c r="G74" s="230"/>
      <c r="H74" s="227"/>
      <c r="I74" s="227"/>
      <c r="J74" s="227"/>
      <c r="K74" s="227"/>
      <c r="L74" s="227"/>
      <c r="M74" s="227"/>
      <c r="N74" s="227"/>
      <c r="O74" s="227"/>
      <c r="P74" s="227"/>
      <c r="Q74" s="227"/>
      <c r="R74" s="227"/>
      <c r="S74" s="227"/>
      <c r="T74" s="227"/>
      <c r="U74" s="227"/>
    </row>
    <row r="75" spans="2:21" s="274" customFormat="1" ht="25.25" customHeight="1" x14ac:dyDescent="0.2">
      <c r="B75" s="371" t="s">
        <v>631</v>
      </c>
      <c r="C75" s="858">
        <v>27.98</v>
      </c>
      <c r="D75" s="858"/>
      <c r="E75" s="858">
        <v>22.21</v>
      </c>
      <c r="F75" s="858"/>
      <c r="G75" s="276"/>
      <c r="I75" s="298"/>
      <c r="O75" s="275"/>
    </row>
    <row r="76" spans="2:21" s="274" customFormat="1" ht="25.25" customHeight="1" x14ac:dyDescent="0.2">
      <c r="B76" s="371" t="s">
        <v>632</v>
      </c>
      <c r="C76" s="858">
        <v>19.62</v>
      </c>
      <c r="D76" s="858"/>
      <c r="E76" s="858">
        <v>14.77</v>
      </c>
      <c r="F76" s="858"/>
      <c r="G76" s="276"/>
      <c r="I76" s="298"/>
      <c r="O76" s="275"/>
    </row>
    <row r="77" spans="2:21" s="274" customFormat="1" ht="25.25" customHeight="1" x14ac:dyDescent="0.2">
      <c r="B77" s="371" t="s">
        <v>633</v>
      </c>
      <c r="C77" s="858">
        <v>16</v>
      </c>
      <c r="D77" s="858"/>
      <c r="E77" s="858">
        <v>12.6</v>
      </c>
      <c r="F77" s="858"/>
      <c r="G77" s="276"/>
      <c r="H77" s="231"/>
      <c r="I77" s="298"/>
      <c r="O77" s="275"/>
    </row>
    <row r="78" spans="2:21" s="274" customFormat="1" ht="25.25" customHeight="1" x14ac:dyDescent="0.2">
      <c r="B78" s="371" t="s">
        <v>634</v>
      </c>
      <c r="C78" s="858">
        <v>15.73</v>
      </c>
      <c r="D78" s="858"/>
      <c r="E78" s="858">
        <v>12.06</v>
      </c>
      <c r="F78" s="858"/>
      <c r="G78" s="276"/>
      <c r="H78" s="231"/>
      <c r="I78" s="298"/>
      <c r="O78" s="275"/>
    </row>
    <row r="79" spans="2:21" s="274" customFormat="1" ht="25.25" customHeight="1" x14ac:dyDescent="0.2">
      <c r="B79" s="371" t="s">
        <v>635</v>
      </c>
      <c r="C79" s="858">
        <v>12.47</v>
      </c>
      <c r="D79" s="858"/>
      <c r="E79" s="858">
        <v>9.51</v>
      </c>
      <c r="F79" s="858"/>
      <c r="G79" s="276"/>
      <c r="H79" s="231"/>
      <c r="I79" s="298"/>
      <c r="O79" s="275"/>
    </row>
    <row r="80" spans="2:21" s="274" customFormat="1" ht="25.25" customHeight="1" x14ac:dyDescent="0.2">
      <c r="B80" s="831" t="s">
        <v>636</v>
      </c>
      <c r="C80" s="831"/>
      <c r="D80" s="831"/>
      <c r="E80" s="831"/>
      <c r="F80" s="831"/>
      <c r="G80" s="276"/>
      <c r="H80" s="231"/>
      <c r="I80" s="298"/>
      <c r="J80" s="298"/>
      <c r="O80" s="275"/>
    </row>
    <row r="81" spans="2:15" s="274" customFormat="1" ht="38.25" customHeight="1" x14ac:dyDescent="0.2">
      <c r="B81" s="832" t="s">
        <v>637</v>
      </c>
      <c r="C81" s="832"/>
      <c r="D81" s="832"/>
      <c r="E81" s="832"/>
      <c r="F81" s="832"/>
      <c r="G81" s="14"/>
      <c r="H81" s="231"/>
      <c r="I81" s="298"/>
      <c r="J81" s="298"/>
      <c r="O81" s="275"/>
    </row>
    <row r="82" spans="2:15" ht="25.25" customHeight="1" x14ac:dyDescent="0.2"/>
    <row r="83" spans="2:15" ht="25.25" customHeight="1" x14ac:dyDescent="0.2"/>
    <row r="84" spans="2:15" ht="25.25" customHeight="1" x14ac:dyDescent="0.2"/>
    <row r="85" spans="2:15" ht="25.25" customHeight="1" x14ac:dyDescent="0.2"/>
    <row r="86" spans="2:15" ht="25.25" customHeight="1" x14ac:dyDescent="0.2"/>
    <row r="87" spans="2:15" ht="25.25" customHeight="1" x14ac:dyDescent="0.2"/>
    <row r="88" spans="2:15" ht="25.25" customHeight="1" x14ac:dyDescent="0.2"/>
    <row r="89" spans="2:15" ht="25.25" customHeight="1" x14ac:dyDescent="0.2"/>
    <row r="90" spans="2:15" ht="25.25" customHeight="1" x14ac:dyDescent="0.2"/>
    <row r="91" spans="2:15" ht="25.25" customHeight="1" x14ac:dyDescent="0.2"/>
    <row r="92" spans="2:15" ht="25.25" customHeight="1" x14ac:dyDescent="0.2"/>
    <row r="93" spans="2:15" ht="25.25" customHeight="1" x14ac:dyDescent="0.2"/>
    <row r="94" spans="2:15" ht="25.25" customHeight="1" x14ac:dyDescent="0.2"/>
    <row r="95" spans="2:15" ht="25.25" customHeight="1" x14ac:dyDescent="0.2"/>
    <row r="96" spans="2:15" ht="25.25" customHeight="1" x14ac:dyDescent="0.2"/>
    <row r="97" ht="25.25" customHeight="1" x14ac:dyDescent="0.2"/>
    <row r="98" ht="25.25" customHeight="1" x14ac:dyDescent="0.2"/>
    <row r="99" ht="25.25" customHeight="1" x14ac:dyDescent="0.2"/>
    <row r="100" ht="25.25" customHeight="1" x14ac:dyDescent="0.2"/>
    <row r="101" ht="25.25" customHeight="1" x14ac:dyDescent="0.2"/>
    <row r="102" ht="25.25" customHeight="1" x14ac:dyDescent="0.2"/>
    <row r="103" ht="25.25" customHeight="1" x14ac:dyDescent="0.2"/>
    <row r="104" ht="25.25" customHeight="1" x14ac:dyDescent="0.2"/>
    <row r="105" ht="25.25" customHeight="1" x14ac:dyDescent="0.2"/>
    <row r="106" ht="25.25" customHeight="1" x14ac:dyDescent="0.2"/>
    <row r="107" ht="25.25" customHeight="1" x14ac:dyDescent="0.2"/>
    <row r="108" ht="25.25" customHeight="1" x14ac:dyDescent="0.2"/>
    <row r="109" ht="25.25" customHeight="1" x14ac:dyDescent="0.2"/>
    <row r="110" ht="25.25" customHeight="1" x14ac:dyDescent="0.2"/>
    <row r="111" ht="25.25" customHeight="1" x14ac:dyDescent="0.2"/>
    <row r="112" ht="25.25" customHeight="1" x14ac:dyDescent="0.2"/>
    <row r="113" ht="25.25" customHeight="1" x14ac:dyDescent="0.2"/>
    <row r="114" ht="25.25" customHeight="1" x14ac:dyDescent="0.2"/>
    <row r="115" ht="25.25" customHeight="1" x14ac:dyDescent="0.2"/>
    <row r="116" ht="25.25" customHeight="1" x14ac:dyDescent="0.2"/>
    <row r="117" ht="25.25" customHeight="1" x14ac:dyDescent="0.2"/>
    <row r="118" ht="25.25" customHeight="1" x14ac:dyDescent="0.2"/>
    <row r="119" ht="25.25" customHeight="1" x14ac:dyDescent="0.2"/>
    <row r="120" ht="25.25" customHeight="1" x14ac:dyDescent="0.2"/>
    <row r="121" ht="25.25" customHeight="1" x14ac:dyDescent="0.2"/>
    <row r="122" ht="25.25" customHeight="1" x14ac:dyDescent="0.2"/>
    <row r="123" ht="25.25" customHeight="1" x14ac:dyDescent="0.2"/>
    <row r="124" ht="25.25" customHeight="1" x14ac:dyDescent="0.2"/>
    <row r="125" ht="25.25" customHeight="1" x14ac:dyDescent="0.2"/>
    <row r="126" ht="25.25" customHeight="1" x14ac:dyDescent="0.2"/>
    <row r="127" ht="25.25" customHeight="1" x14ac:dyDescent="0.2"/>
    <row r="128" ht="25.25" customHeight="1" x14ac:dyDescent="0.2"/>
    <row r="129" ht="25.25" customHeight="1" x14ac:dyDescent="0.2"/>
    <row r="130" ht="25.25" customHeight="1" x14ac:dyDescent="0.2"/>
    <row r="131" ht="25.25" customHeight="1" x14ac:dyDescent="0.2"/>
    <row r="132" ht="25.25" customHeight="1" x14ac:dyDescent="0.2"/>
    <row r="133" ht="25.25" customHeight="1" x14ac:dyDescent="0.2"/>
    <row r="134" ht="25.25" customHeight="1" x14ac:dyDescent="0.2"/>
    <row r="135" ht="25.25" customHeight="1" x14ac:dyDescent="0.2"/>
    <row r="136" ht="25.25" customHeight="1" x14ac:dyDescent="0.2"/>
    <row r="137" ht="25.25" customHeight="1" x14ac:dyDescent="0.2"/>
    <row r="138" ht="25.25" customHeight="1" x14ac:dyDescent="0.2"/>
    <row r="139" ht="25.25" customHeight="1" x14ac:dyDescent="0.2"/>
    <row r="140" ht="25.25" customHeight="1" x14ac:dyDescent="0.2"/>
    <row r="141" ht="25.25" customHeight="1" x14ac:dyDescent="0.2"/>
    <row r="142" ht="25.25" customHeight="1" x14ac:dyDescent="0.2"/>
    <row r="143" ht="25.25" customHeight="1" x14ac:dyDescent="0.2"/>
    <row r="144" ht="25.25" customHeight="1" x14ac:dyDescent="0.2"/>
    <row r="145" ht="25.25" customHeight="1" x14ac:dyDescent="0.2"/>
    <row r="146" ht="25.25" customHeight="1" x14ac:dyDescent="0.2"/>
    <row r="147" ht="25.25" customHeight="1" x14ac:dyDescent="0.2"/>
    <row r="148" ht="25.25" customHeight="1" x14ac:dyDescent="0.2"/>
    <row r="149" ht="25.25" customHeight="1" x14ac:dyDescent="0.2"/>
    <row r="150" ht="25.25" customHeight="1" x14ac:dyDescent="0.2"/>
    <row r="151" ht="25.25" customHeight="1" x14ac:dyDescent="0.2"/>
    <row r="152" ht="25.25" customHeight="1" x14ac:dyDescent="0.2"/>
    <row r="153" ht="25.25" customHeight="1" x14ac:dyDescent="0.2"/>
    <row r="154" ht="25.25" customHeight="1" x14ac:dyDescent="0.2"/>
    <row r="155" ht="25.25" customHeight="1" x14ac:dyDescent="0.2"/>
    <row r="156" ht="25.25" customHeight="1" x14ac:dyDescent="0.2"/>
    <row r="157" ht="25.25" customHeight="1" x14ac:dyDescent="0.2"/>
    <row r="158" ht="25.25" customHeight="1" x14ac:dyDescent="0.2"/>
    <row r="159" ht="25.25" customHeight="1" x14ac:dyDescent="0.2"/>
    <row r="160" ht="25.25" customHeight="1" x14ac:dyDescent="0.2"/>
    <row r="161" ht="25.25" customHeight="1" x14ac:dyDescent="0.2"/>
    <row r="162" ht="25.25" customHeight="1" x14ac:dyDescent="0.2"/>
    <row r="163" ht="25.25" customHeight="1" x14ac:dyDescent="0.2"/>
    <row r="164" ht="25.25" customHeight="1" x14ac:dyDescent="0.2"/>
    <row r="165" ht="25.25" customHeight="1" x14ac:dyDescent="0.2"/>
    <row r="166" ht="25.25" customHeight="1" x14ac:dyDescent="0.2"/>
    <row r="167" ht="25.25" customHeight="1" x14ac:dyDescent="0.2"/>
    <row r="168" ht="25.25" customHeight="1" x14ac:dyDescent="0.2"/>
    <row r="169" ht="25.25" customHeight="1" x14ac:dyDescent="0.2"/>
    <row r="170" ht="25.25" customHeight="1" x14ac:dyDescent="0.2"/>
    <row r="171" ht="25.25" customHeight="1" x14ac:dyDescent="0.2"/>
    <row r="172" ht="25.25" customHeight="1" x14ac:dyDescent="0.2"/>
    <row r="173" ht="25.25" customHeight="1" x14ac:dyDescent="0.2"/>
    <row r="174" ht="25.25" customHeight="1" x14ac:dyDescent="0.2"/>
    <row r="175" ht="25.25" customHeight="1" x14ac:dyDescent="0.2"/>
    <row r="176" ht="25.25" customHeight="1" x14ac:dyDescent="0.2"/>
    <row r="177" ht="25.25" hidden="1" customHeight="1" x14ac:dyDescent="0.2"/>
    <row r="178" ht="25.25" hidden="1" customHeight="1" x14ac:dyDescent="0.2"/>
    <row r="179" ht="25.25" hidden="1" customHeight="1" x14ac:dyDescent="0.2"/>
    <row r="180" ht="25.25" hidden="1" customHeight="1" x14ac:dyDescent="0.2"/>
    <row r="181" ht="25.25" hidden="1" customHeight="1" x14ac:dyDescent="0.2"/>
    <row r="182" ht="25.25" hidden="1" customHeight="1" x14ac:dyDescent="0.2"/>
    <row r="183" ht="25.25" hidden="1" customHeight="1" x14ac:dyDescent="0.2"/>
    <row r="184" ht="25.25" customHeight="1" x14ac:dyDescent="0.2"/>
    <row r="185" ht="25.25" customHeight="1" x14ac:dyDescent="0.2"/>
    <row r="186" ht="25.25" customHeight="1" x14ac:dyDescent="0.2"/>
    <row r="187" ht="25.25" customHeight="1" x14ac:dyDescent="0.2"/>
    <row r="188" ht="25.25" customHeight="1" x14ac:dyDescent="0.2"/>
    <row r="189" ht="25.25" customHeight="1" x14ac:dyDescent="0.2"/>
    <row r="190" ht="25.25" hidden="1" customHeight="1" x14ac:dyDescent="0.2"/>
    <row r="191" ht="25.25" hidden="1" customHeight="1" x14ac:dyDescent="0.2"/>
    <row r="192" ht="25.25" hidden="1" customHeight="1" x14ac:dyDescent="0.2"/>
    <row r="193" ht="25.25" hidden="1" customHeight="1" x14ac:dyDescent="0.2"/>
    <row r="194" ht="25.25" customHeight="1" x14ac:dyDescent="0.2"/>
    <row r="195" ht="25.25" customHeight="1" x14ac:dyDescent="0.2"/>
    <row r="196" ht="25.25" customHeight="1" x14ac:dyDescent="0.2"/>
    <row r="197" ht="25.25" customHeight="1" x14ac:dyDescent="0.2"/>
    <row r="198" ht="25.25" customHeight="1" x14ac:dyDescent="0.2"/>
    <row r="199" ht="25.25" customHeight="1" x14ac:dyDescent="0.2"/>
    <row r="200" ht="25.25" customHeight="1" x14ac:dyDescent="0.2"/>
    <row r="201" ht="25.25" customHeight="1" x14ac:dyDescent="0.2"/>
    <row r="202" ht="25.25" customHeight="1" x14ac:dyDescent="0.2"/>
    <row r="203" ht="25.25" customHeight="1" x14ac:dyDescent="0.2"/>
    <row r="204" ht="25.25" customHeight="1" x14ac:dyDescent="0.2"/>
    <row r="205" ht="25.25" customHeight="1" x14ac:dyDescent="0.2"/>
    <row r="206" ht="25.25" customHeight="1" x14ac:dyDescent="0.2"/>
    <row r="207" ht="25.25" customHeight="1" x14ac:dyDescent="0.2"/>
    <row r="208" ht="25.25" customHeight="1" x14ac:dyDescent="0.2"/>
    <row r="209" ht="25.25" customHeight="1" x14ac:dyDescent="0.2"/>
    <row r="210" ht="25.25" customHeight="1" x14ac:dyDescent="0.2"/>
    <row r="211" ht="25.25" customHeight="1" x14ac:dyDescent="0.2"/>
    <row r="212" ht="25.25" customHeight="1" x14ac:dyDescent="0.2"/>
    <row r="213" ht="25.25" customHeight="1" x14ac:dyDescent="0.2"/>
    <row r="214" ht="25.25" customHeight="1" x14ac:dyDescent="0.2"/>
    <row r="215" ht="25.25" customHeight="1" x14ac:dyDescent="0.2"/>
    <row r="216" ht="25.25" customHeight="1" x14ac:dyDescent="0.2"/>
    <row r="217" ht="25.25" customHeight="1" x14ac:dyDescent="0.2"/>
    <row r="218" ht="25.25" customHeight="1" x14ac:dyDescent="0.2"/>
    <row r="219" ht="25.25" customHeight="1" x14ac:dyDescent="0.2"/>
    <row r="220" ht="25.25" customHeight="1" x14ac:dyDescent="0.2"/>
    <row r="221" ht="25.25" customHeight="1" x14ac:dyDescent="0.2"/>
    <row r="222" ht="25.25" customHeight="1" x14ac:dyDescent="0.2"/>
    <row r="223" ht="25.25" customHeight="1" x14ac:dyDescent="0.2"/>
    <row r="224" ht="25.25" customHeight="1" x14ac:dyDescent="0.2"/>
    <row r="225" ht="25.25" customHeight="1" x14ac:dyDescent="0.2"/>
    <row r="226" ht="25.25" customHeight="1" x14ac:dyDescent="0.2"/>
    <row r="227" ht="25.25" customHeight="1" x14ac:dyDescent="0.2"/>
    <row r="228" ht="25.25" customHeight="1" x14ac:dyDescent="0.2"/>
    <row r="229" ht="25.25" customHeight="1" x14ac:dyDescent="0.2"/>
    <row r="230" ht="25.25" customHeight="1" x14ac:dyDescent="0.2"/>
    <row r="231" ht="25.25" customHeight="1" x14ac:dyDescent="0.2"/>
    <row r="232" ht="25.25" customHeight="1" x14ac:dyDescent="0.2"/>
    <row r="233" ht="25.25" customHeight="1" x14ac:dyDescent="0.2"/>
    <row r="234" ht="25.25" customHeight="1" x14ac:dyDescent="0.2"/>
    <row r="235" ht="25.25" customHeight="1" x14ac:dyDescent="0.2"/>
    <row r="236" ht="25.25" customHeight="1" x14ac:dyDescent="0.2"/>
    <row r="237" ht="25.25" customHeight="1" x14ac:dyDescent="0.2"/>
    <row r="238" ht="25.25" hidden="1" customHeight="1" x14ac:dyDescent="0.2"/>
    <row r="239" ht="25.25" hidden="1" customHeight="1" x14ac:dyDescent="0.2"/>
    <row r="240" ht="25.25" hidden="1" customHeight="1" x14ac:dyDescent="0.2"/>
    <row r="241" ht="25.25" hidden="1" customHeight="1" x14ac:dyDescent="0.2"/>
    <row r="242" ht="25.25" hidden="1" customHeight="1" x14ac:dyDescent="0.2"/>
    <row r="243" ht="25.25" hidden="1" customHeight="1" x14ac:dyDescent="0.2"/>
    <row r="244" ht="25.25" hidden="1" customHeight="1" x14ac:dyDescent="0.2"/>
    <row r="245" ht="25.25" customHeight="1" x14ac:dyDescent="0.2"/>
    <row r="246" ht="25.25" customHeight="1" x14ac:dyDescent="0.2"/>
    <row r="247" ht="25.25" customHeight="1" x14ac:dyDescent="0.2"/>
    <row r="248" ht="25.25" customHeight="1" x14ac:dyDescent="0.2"/>
    <row r="249" ht="25.25" customHeight="1" x14ac:dyDescent="0.2"/>
    <row r="250" ht="25.25" customHeight="1" x14ac:dyDescent="0.2"/>
    <row r="251" ht="25.25" hidden="1" customHeight="1" x14ac:dyDescent="0.2"/>
    <row r="252" ht="25.25" hidden="1" customHeight="1" x14ac:dyDescent="0.2"/>
    <row r="253" ht="25.25" hidden="1" customHeight="1" x14ac:dyDescent="0.2"/>
    <row r="254" ht="25.25" hidden="1" customHeight="1" x14ac:dyDescent="0.2"/>
    <row r="255" ht="25.25" customHeight="1" x14ac:dyDescent="0.2"/>
    <row r="256" ht="25.25" customHeight="1" x14ac:dyDescent="0.2"/>
    <row r="257" ht="25.25" customHeight="1" x14ac:dyDescent="0.2"/>
    <row r="258" ht="25.25" customHeight="1" x14ac:dyDescent="0.2"/>
    <row r="259" ht="25.25" customHeight="1" x14ac:dyDescent="0.2"/>
    <row r="260" ht="25.25" customHeight="1" x14ac:dyDescent="0.2"/>
    <row r="261" ht="25.25" customHeight="1" x14ac:dyDescent="0.2"/>
    <row r="262" ht="25.25" customHeight="1" x14ac:dyDescent="0.2"/>
    <row r="263" ht="25.25" customHeight="1" x14ac:dyDescent="0.2"/>
    <row r="264" ht="25.25" customHeight="1" x14ac:dyDescent="0.2"/>
    <row r="265" ht="25.25" customHeight="1" x14ac:dyDescent="0.2"/>
    <row r="266" ht="25.25" customHeight="1" x14ac:dyDescent="0.2"/>
    <row r="267" ht="25.25" customHeight="1" x14ac:dyDescent="0.2"/>
    <row r="268" ht="25.25" customHeight="1" x14ac:dyDescent="0.2"/>
    <row r="269" ht="25.25" customHeight="1" x14ac:dyDescent="0.2"/>
    <row r="270" ht="25.25" customHeight="1" x14ac:dyDescent="0.2"/>
    <row r="271" ht="25.25" customHeight="1" x14ac:dyDescent="0.2"/>
    <row r="272" ht="25.25" customHeight="1" x14ac:dyDescent="0.2"/>
    <row r="273" ht="25.25" customHeight="1" x14ac:dyDescent="0.2"/>
    <row r="274" ht="25.25" customHeight="1" x14ac:dyDescent="0.2"/>
    <row r="275" ht="25.25" customHeight="1" x14ac:dyDescent="0.2"/>
    <row r="276" ht="25.25" customHeight="1" x14ac:dyDescent="0.2"/>
    <row r="277" ht="25.25" customHeight="1" x14ac:dyDescent="0.2"/>
    <row r="278" ht="25.25" customHeight="1" x14ac:dyDescent="0.2"/>
    <row r="279" ht="25.25" customHeight="1" x14ac:dyDescent="0.2"/>
    <row r="280" ht="25.25" customHeight="1" x14ac:dyDescent="0.2"/>
    <row r="281" ht="25.25" customHeight="1" x14ac:dyDescent="0.2"/>
    <row r="282" ht="25.25" customHeight="1" x14ac:dyDescent="0.2"/>
    <row r="283" ht="25.25" customHeight="1" x14ac:dyDescent="0.2"/>
    <row r="284" ht="25.25" customHeight="1" x14ac:dyDescent="0.2"/>
    <row r="285" ht="25.25" customHeight="1" x14ac:dyDescent="0.2"/>
    <row r="286" ht="25.25" customHeight="1" x14ac:dyDescent="0.2"/>
    <row r="287" ht="25.25" customHeight="1" x14ac:dyDescent="0.2"/>
    <row r="288" ht="25.25" customHeight="1" x14ac:dyDescent="0.2"/>
    <row r="289" ht="25.25" customHeight="1" x14ac:dyDescent="0.2"/>
    <row r="290" ht="25.25" customHeight="1" x14ac:dyDescent="0.2"/>
    <row r="291" ht="25.25" customHeight="1" x14ac:dyDescent="0.2"/>
    <row r="292" ht="25.25" customHeight="1" x14ac:dyDescent="0.2"/>
    <row r="293" ht="25.25" customHeight="1" x14ac:dyDescent="0.2"/>
    <row r="294" ht="25.25" customHeight="1" x14ac:dyDescent="0.2"/>
    <row r="295" ht="25.25" customHeight="1" x14ac:dyDescent="0.2"/>
    <row r="296" ht="25.25" customHeight="1" x14ac:dyDescent="0.2"/>
    <row r="297" ht="25.25" customHeight="1" x14ac:dyDescent="0.2"/>
    <row r="298" ht="25.25" customHeight="1" x14ac:dyDescent="0.2"/>
    <row r="299" ht="25.25" hidden="1" customHeight="1" x14ac:dyDescent="0.2"/>
    <row r="300" ht="25.25" hidden="1" customHeight="1" x14ac:dyDescent="0.2"/>
    <row r="301" ht="25.25" hidden="1" customHeight="1" x14ac:dyDescent="0.2"/>
    <row r="302" ht="25.25" hidden="1" customHeight="1" x14ac:dyDescent="0.2"/>
    <row r="303" ht="25.25" hidden="1" customHeight="1" x14ac:dyDescent="0.2"/>
    <row r="304" ht="25.25" hidden="1" customHeight="1" x14ac:dyDescent="0.2"/>
    <row r="305" ht="25.25" hidden="1" customHeight="1" x14ac:dyDescent="0.2"/>
    <row r="306" ht="25.25" customHeight="1" x14ac:dyDescent="0.2"/>
    <row r="307" ht="25.25" customHeight="1" x14ac:dyDescent="0.2"/>
    <row r="308" ht="25.25" customHeight="1" x14ac:dyDescent="0.2"/>
    <row r="309" ht="25.25" customHeight="1" x14ac:dyDescent="0.2"/>
    <row r="310" ht="25.25" customHeight="1" x14ac:dyDescent="0.2"/>
    <row r="311" ht="25.25" customHeight="1" x14ac:dyDescent="0.2"/>
    <row r="312" ht="25.25" hidden="1" customHeight="1" x14ac:dyDescent="0.2"/>
    <row r="313" ht="25.25" hidden="1" customHeight="1" x14ac:dyDescent="0.2"/>
    <row r="314" ht="25.25" hidden="1" customHeight="1" x14ac:dyDescent="0.2"/>
    <row r="315" ht="25.25" hidden="1" customHeight="1" x14ac:dyDescent="0.2"/>
    <row r="316" ht="25.25" customHeight="1" x14ac:dyDescent="0.2"/>
    <row r="317" ht="25.25" customHeight="1" x14ac:dyDescent="0.2"/>
    <row r="318" ht="25.25" customHeight="1" x14ac:dyDescent="0.2"/>
    <row r="319" ht="25.25" customHeight="1" x14ac:dyDescent="0.2"/>
    <row r="320" ht="25.25" customHeight="1" x14ac:dyDescent="0.2"/>
    <row r="321" ht="25.25" customHeight="1" x14ac:dyDescent="0.2"/>
    <row r="322" ht="25.25" customHeight="1" x14ac:dyDescent="0.2"/>
    <row r="323" ht="25.25" customHeight="1" x14ac:dyDescent="0.2"/>
    <row r="324" ht="25.25" customHeight="1" x14ac:dyDescent="0.2"/>
    <row r="325" ht="25.25" customHeight="1" x14ac:dyDescent="0.2"/>
    <row r="326" ht="25.25" customHeight="1" x14ac:dyDescent="0.2"/>
    <row r="327" ht="25.25" customHeight="1" x14ac:dyDescent="0.2"/>
    <row r="328" ht="25.25" customHeight="1" x14ac:dyDescent="0.2"/>
    <row r="329" ht="25.25" customHeight="1" x14ac:dyDescent="0.2"/>
    <row r="330" ht="25.25" customHeight="1" x14ac:dyDescent="0.2"/>
    <row r="331" ht="25.25" customHeight="1" x14ac:dyDescent="0.2"/>
    <row r="332" ht="25.25" customHeight="1" x14ac:dyDescent="0.2"/>
    <row r="333" ht="25.25" customHeight="1" x14ac:dyDescent="0.2"/>
    <row r="334" ht="25.25" customHeight="1" x14ac:dyDescent="0.2"/>
    <row r="335" ht="25.25" customHeight="1" x14ac:dyDescent="0.2"/>
    <row r="336" ht="25.25" customHeight="1" x14ac:dyDescent="0.2"/>
    <row r="337" ht="25.25" customHeight="1" x14ac:dyDescent="0.2"/>
    <row r="338" ht="25.25" customHeight="1" x14ac:dyDescent="0.2"/>
    <row r="339" ht="25.25" customHeight="1" x14ac:dyDescent="0.2"/>
    <row r="340" ht="25.25" customHeight="1" x14ac:dyDescent="0.2"/>
    <row r="341" ht="25.25" customHeight="1" x14ac:dyDescent="0.2"/>
    <row r="342" ht="25.25" customHeight="1" x14ac:dyDescent="0.2"/>
    <row r="343" ht="25.25" customHeight="1" x14ac:dyDescent="0.2"/>
    <row r="344" ht="25.25" customHeight="1" x14ac:dyDescent="0.2"/>
    <row r="345" ht="25.25" customHeight="1" x14ac:dyDescent="0.2"/>
    <row r="346" ht="25.25" customHeight="1" x14ac:dyDescent="0.2"/>
    <row r="347" ht="25.25" customHeight="1" x14ac:dyDescent="0.2"/>
    <row r="348" ht="25.25" customHeight="1" x14ac:dyDescent="0.2"/>
    <row r="349" ht="25.25" customHeight="1" x14ac:dyDescent="0.2"/>
    <row r="350" ht="25.25" customHeight="1" x14ac:dyDescent="0.2"/>
    <row r="351" ht="25.25" customHeight="1" x14ac:dyDescent="0.2"/>
    <row r="352" ht="25.25" customHeight="1" x14ac:dyDescent="0.2"/>
    <row r="353" ht="25.25" customHeight="1" x14ac:dyDescent="0.2"/>
    <row r="354" ht="25.25" customHeight="1" x14ac:dyDescent="0.2"/>
    <row r="355" ht="25.25" customHeight="1" x14ac:dyDescent="0.2"/>
    <row r="356" ht="25.25" customHeight="1" x14ac:dyDescent="0.2"/>
    <row r="357" ht="25.25" customHeight="1" x14ac:dyDescent="0.2"/>
    <row r="358" ht="25.25" customHeight="1" x14ac:dyDescent="0.2"/>
    <row r="359" ht="25.25" customHeight="1" x14ac:dyDescent="0.2"/>
    <row r="360" ht="25.25" hidden="1" customHeight="1" x14ac:dyDescent="0.2"/>
    <row r="361" ht="25.25" hidden="1" customHeight="1" x14ac:dyDescent="0.2"/>
    <row r="362" ht="25.25" hidden="1" customHeight="1" x14ac:dyDescent="0.2"/>
    <row r="363" ht="25.25" hidden="1" customHeight="1" x14ac:dyDescent="0.2"/>
    <row r="364" ht="25.25" hidden="1" customHeight="1" x14ac:dyDescent="0.2"/>
    <row r="365" ht="25.25" hidden="1" customHeight="1" x14ac:dyDescent="0.2"/>
    <row r="366" ht="25.25" hidden="1" customHeight="1" x14ac:dyDescent="0.2"/>
    <row r="367" ht="25.25" customHeight="1" x14ac:dyDescent="0.2"/>
    <row r="368" ht="25.25" customHeight="1" x14ac:dyDescent="0.2"/>
    <row r="369" ht="25.25" customHeight="1" x14ac:dyDescent="0.2"/>
    <row r="370" ht="25.25" customHeight="1" x14ac:dyDescent="0.2"/>
    <row r="371" ht="25.25" customHeight="1" x14ac:dyDescent="0.2"/>
    <row r="372" ht="25.25" customHeight="1" x14ac:dyDescent="0.2"/>
    <row r="373" ht="25.25" hidden="1" customHeight="1" x14ac:dyDescent="0.2"/>
    <row r="374" ht="25.25" hidden="1" customHeight="1" x14ac:dyDescent="0.2"/>
    <row r="375" ht="25.25" hidden="1" customHeight="1" x14ac:dyDescent="0.2"/>
    <row r="376" ht="25.25" hidden="1" customHeight="1" x14ac:dyDescent="0.2"/>
    <row r="377" ht="25.25" customHeight="1" x14ac:dyDescent="0.2"/>
    <row r="378" ht="25.25" customHeight="1" x14ac:dyDescent="0.2"/>
    <row r="379" ht="25.25" customHeight="1" x14ac:dyDescent="0.2"/>
    <row r="380" ht="25.25" customHeight="1" x14ac:dyDescent="0.2"/>
    <row r="381" ht="25.25" customHeight="1" x14ac:dyDescent="0.2"/>
    <row r="382" ht="25.25" customHeight="1" x14ac:dyDescent="0.2"/>
    <row r="383" ht="25.25" customHeight="1" x14ac:dyDescent="0.2"/>
    <row r="384" ht="25.25" customHeight="1" x14ac:dyDescent="0.2"/>
    <row r="385" ht="25.25" customHeight="1" x14ac:dyDescent="0.2"/>
    <row r="386" ht="25.25" customHeight="1" x14ac:dyDescent="0.2"/>
    <row r="387" ht="25.25" customHeight="1" x14ac:dyDescent="0.2"/>
    <row r="388" ht="25.25" customHeight="1" x14ac:dyDescent="0.2"/>
    <row r="389" ht="25.25" customHeight="1" x14ac:dyDescent="0.2"/>
    <row r="390" ht="25.25" customHeight="1" x14ac:dyDescent="0.2"/>
    <row r="391" ht="25.25" customHeight="1" x14ac:dyDescent="0.2"/>
    <row r="392" ht="25.25" customHeight="1" x14ac:dyDescent="0.2"/>
    <row r="393" ht="25.25" customHeight="1" x14ac:dyDescent="0.2"/>
    <row r="394" ht="25.25" customHeight="1" x14ac:dyDescent="0.2"/>
    <row r="395" ht="25.25" customHeight="1" x14ac:dyDescent="0.2"/>
    <row r="396" ht="25.25" customHeight="1" x14ac:dyDescent="0.2"/>
    <row r="397" ht="25.25" customHeight="1" x14ac:dyDescent="0.2"/>
    <row r="398" ht="25.25" customHeight="1" x14ac:dyDescent="0.2"/>
    <row r="399" ht="25.25" customHeight="1" x14ac:dyDescent="0.2"/>
    <row r="400" ht="25.25" customHeight="1" x14ac:dyDescent="0.2"/>
    <row r="401" ht="25.25" customHeight="1" x14ac:dyDescent="0.2"/>
    <row r="402" ht="25.25" customHeight="1" x14ac:dyDescent="0.2"/>
    <row r="403" ht="25.25" customHeight="1" x14ac:dyDescent="0.2"/>
    <row r="404" ht="25.25" customHeight="1" x14ac:dyDescent="0.2"/>
    <row r="405" ht="25.25" customHeight="1" x14ac:dyDescent="0.2"/>
    <row r="406" ht="25.25" customHeight="1" x14ac:dyDescent="0.2"/>
    <row r="407" ht="25.25" customHeight="1" x14ac:dyDescent="0.2"/>
    <row r="408" ht="25.25" customHeight="1" x14ac:dyDescent="0.2"/>
    <row r="409" ht="25.25" customHeight="1" x14ac:dyDescent="0.2"/>
    <row r="410" ht="25.25" customHeight="1" x14ac:dyDescent="0.2"/>
    <row r="411" ht="25.25" customHeight="1" x14ac:dyDescent="0.2"/>
    <row r="412" ht="25.25" customHeight="1" x14ac:dyDescent="0.2"/>
    <row r="413" ht="25.25" customHeight="1" x14ac:dyDescent="0.2"/>
    <row r="414" ht="25.25" customHeight="1" x14ac:dyDescent="0.2"/>
    <row r="415" ht="25.25" customHeight="1" x14ac:dyDescent="0.2"/>
    <row r="416" ht="25.25" customHeight="1" x14ac:dyDescent="0.2"/>
    <row r="417" ht="25.25" customHeight="1" x14ac:dyDescent="0.2"/>
    <row r="418" ht="25.25" customHeight="1" x14ac:dyDescent="0.2"/>
    <row r="419" ht="25.25" customHeight="1" x14ac:dyDescent="0.2"/>
    <row r="420" ht="25.25" customHeight="1" x14ac:dyDescent="0.2"/>
    <row r="421" ht="25.25" hidden="1" customHeight="1" x14ac:dyDescent="0.2"/>
    <row r="422" ht="25.25" hidden="1" customHeight="1" x14ac:dyDescent="0.2"/>
    <row r="423" ht="25.25" hidden="1" customHeight="1" x14ac:dyDescent="0.2"/>
    <row r="424" ht="25.25" hidden="1" customHeight="1" x14ac:dyDescent="0.2"/>
    <row r="425" ht="25.25" hidden="1" customHeight="1" x14ac:dyDescent="0.2"/>
    <row r="426" ht="25.25" hidden="1" customHeight="1" x14ac:dyDescent="0.2"/>
    <row r="427" ht="25.25" hidden="1" customHeight="1" x14ac:dyDescent="0.2"/>
    <row r="428" ht="25.25" customHeight="1" x14ac:dyDescent="0.2"/>
    <row r="429" ht="25.25" customHeight="1" x14ac:dyDescent="0.2"/>
    <row r="430" ht="25.25" customHeight="1" x14ac:dyDescent="0.2"/>
    <row r="431" ht="25.25" customHeight="1" x14ac:dyDescent="0.2"/>
    <row r="432" ht="25.25" customHeight="1" x14ac:dyDescent="0.2"/>
    <row r="433" ht="25.25" customHeight="1" x14ac:dyDescent="0.2"/>
    <row r="434" ht="25.25" hidden="1" customHeight="1" x14ac:dyDescent="0.2"/>
    <row r="435" ht="25.25" hidden="1" customHeight="1" x14ac:dyDescent="0.2"/>
    <row r="436" ht="25.25" hidden="1" customHeight="1" x14ac:dyDescent="0.2"/>
    <row r="437" ht="25.25" hidden="1" customHeight="1" x14ac:dyDescent="0.2"/>
    <row r="438" ht="25.25" customHeight="1" x14ac:dyDescent="0.2"/>
    <row r="439" ht="25.25" customHeight="1" x14ac:dyDescent="0.2"/>
    <row r="440" ht="25.25" customHeight="1" x14ac:dyDescent="0.2"/>
    <row r="441" ht="25.25" customHeight="1" x14ac:dyDescent="0.2"/>
    <row r="442" ht="25.25" customHeight="1" x14ac:dyDescent="0.2"/>
    <row r="443" ht="25.25" customHeight="1" x14ac:dyDescent="0.2"/>
    <row r="444" ht="25.25" customHeight="1" x14ac:dyDescent="0.2"/>
    <row r="445" ht="25.25" customHeight="1" x14ac:dyDescent="0.2"/>
    <row r="446" ht="25.25" customHeight="1" x14ac:dyDescent="0.2"/>
    <row r="447" ht="25.25" customHeight="1" x14ac:dyDescent="0.2"/>
    <row r="448" ht="25.25" customHeight="1" x14ac:dyDescent="0.2"/>
    <row r="449" ht="25.25" customHeight="1" x14ac:dyDescent="0.2"/>
    <row r="450" ht="25.25" customHeight="1" x14ac:dyDescent="0.2"/>
    <row r="451" ht="25.25" customHeight="1" x14ac:dyDescent="0.2"/>
    <row r="452" ht="25.25" customHeight="1" x14ac:dyDescent="0.2"/>
    <row r="453" ht="25.25" customHeight="1" x14ac:dyDescent="0.2"/>
    <row r="454" ht="25.25" customHeight="1" x14ac:dyDescent="0.2"/>
    <row r="455" ht="25.25" customHeight="1" x14ac:dyDescent="0.2"/>
    <row r="456" ht="25.25" customHeight="1" x14ac:dyDescent="0.2"/>
    <row r="457" ht="25.25" customHeight="1" x14ac:dyDescent="0.2"/>
    <row r="458" ht="25.25" customHeight="1" x14ac:dyDescent="0.2"/>
    <row r="459" ht="25.25" customHeight="1" x14ac:dyDescent="0.2"/>
    <row r="460" ht="25.25" customHeight="1" x14ac:dyDescent="0.2"/>
    <row r="461" ht="25.25" customHeight="1" x14ac:dyDescent="0.2"/>
    <row r="462" ht="25.25" customHeight="1" x14ac:dyDescent="0.2"/>
    <row r="463" ht="25.25" customHeight="1" x14ac:dyDescent="0.2"/>
    <row r="464" ht="25.25" customHeight="1" x14ac:dyDescent="0.2"/>
    <row r="465" ht="25.25" customHeight="1" x14ac:dyDescent="0.2"/>
    <row r="466" ht="25.25" customHeight="1" x14ac:dyDescent="0.2"/>
    <row r="467" ht="25.25" customHeight="1" x14ac:dyDescent="0.2"/>
    <row r="468" ht="25.25" customHeight="1" x14ac:dyDescent="0.2"/>
    <row r="469" ht="25.25" customHeight="1" x14ac:dyDescent="0.2"/>
    <row r="470" ht="25.25" customHeight="1" x14ac:dyDescent="0.2"/>
    <row r="471" ht="25.25" customHeight="1" x14ac:dyDescent="0.2"/>
    <row r="472" ht="25.25" customHeight="1" x14ac:dyDescent="0.2"/>
    <row r="473" ht="25.25" customHeight="1" x14ac:dyDescent="0.2"/>
    <row r="474" ht="25.25" customHeight="1" x14ac:dyDescent="0.2"/>
    <row r="475" ht="25.25" customHeight="1" x14ac:dyDescent="0.2"/>
    <row r="476" ht="25.25" customHeight="1" x14ac:dyDescent="0.2"/>
    <row r="477" ht="25.25" customHeight="1" x14ac:dyDescent="0.2"/>
    <row r="478" ht="25.25" customHeight="1" x14ac:dyDescent="0.2"/>
    <row r="479" ht="25.25" customHeight="1" x14ac:dyDescent="0.2"/>
    <row r="480" ht="25.25" customHeight="1" x14ac:dyDescent="0.2"/>
    <row r="481" ht="25.25" customHeight="1" x14ac:dyDescent="0.2"/>
    <row r="482" ht="25.25" hidden="1" customHeight="1" x14ac:dyDescent="0.2"/>
    <row r="483" ht="25.25" hidden="1" customHeight="1" x14ac:dyDescent="0.2"/>
    <row r="484" ht="25.25" hidden="1" customHeight="1" x14ac:dyDescent="0.2"/>
    <row r="485" ht="25.25" hidden="1" customHeight="1" x14ac:dyDescent="0.2"/>
    <row r="486" ht="25.25" hidden="1" customHeight="1" x14ac:dyDescent="0.2"/>
    <row r="487" ht="25.25" hidden="1" customHeight="1" x14ac:dyDescent="0.2"/>
    <row r="488" ht="25.25" hidden="1" customHeight="1" x14ac:dyDescent="0.2"/>
    <row r="489" ht="25.25" customHeight="1" x14ac:dyDescent="0.2"/>
    <row r="490" ht="25.25" customHeight="1" x14ac:dyDescent="0.2"/>
    <row r="491" ht="25.25" customHeight="1" x14ac:dyDescent="0.2"/>
    <row r="492" ht="25.25" customHeight="1" x14ac:dyDescent="0.2"/>
    <row r="493" ht="25.25" customHeight="1" x14ac:dyDescent="0.2"/>
    <row r="494" ht="25.25" customHeight="1" x14ac:dyDescent="0.2"/>
    <row r="495" ht="25.25" hidden="1" customHeight="1" x14ac:dyDescent="0.2"/>
    <row r="496" ht="25.25" hidden="1" customHeight="1" x14ac:dyDescent="0.2"/>
    <row r="497" ht="25.25" hidden="1" customHeight="1" x14ac:dyDescent="0.2"/>
    <row r="498" ht="25.25" hidden="1" customHeight="1" x14ac:dyDescent="0.2"/>
    <row r="499" ht="25.25" customHeight="1" x14ac:dyDescent="0.2"/>
    <row r="500" ht="25.25" customHeight="1" x14ac:dyDescent="0.2"/>
    <row r="501" ht="25.25" customHeight="1" x14ac:dyDescent="0.2"/>
    <row r="502" ht="25.25" customHeight="1" x14ac:dyDescent="0.2"/>
    <row r="503" ht="25.25" customHeight="1" x14ac:dyDescent="0.2"/>
    <row r="504" ht="25.25" customHeight="1" x14ac:dyDescent="0.2"/>
    <row r="505" ht="25.25" customHeight="1" x14ac:dyDescent="0.2"/>
    <row r="506" ht="25.25" customHeight="1" x14ac:dyDescent="0.2"/>
    <row r="507" ht="25.25" customHeight="1" x14ac:dyDescent="0.2"/>
    <row r="508" ht="25.25" customHeight="1" x14ac:dyDescent="0.2"/>
    <row r="509" ht="25.25" customHeight="1" x14ac:dyDescent="0.2"/>
    <row r="510" ht="25.25" customHeight="1" x14ac:dyDescent="0.2"/>
    <row r="511" ht="25.25" customHeight="1" x14ac:dyDescent="0.2"/>
    <row r="512" ht="25.25" customHeight="1" x14ac:dyDescent="0.2"/>
    <row r="513" ht="25.25" customHeight="1" x14ac:dyDescent="0.2"/>
    <row r="514" ht="25.25" customHeight="1" x14ac:dyDescent="0.2"/>
    <row r="515" ht="25.25" customHeight="1" x14ac:dyDescent="0.2"/>
    <row r="516" ht="25.25" customHeight="1" x14ac:dyDescent="0.2"/>
    <row r="517" ht="25.25" customHeight="1" x14ac:dyDescent="0.2"/>
    <row r="518" ht="25.25" customHeight="1" x14ac:dyDescent="0.2"/>
    <row r="519" ht="25.25" customHeight="1" x14ac:dyDescent="0.2"/>
    <row r="520" ht="25.25" customHeight="1" x14ac:dyDescent="0.2"/>
    <row r="521" ht="25.25" customHeight="1" x14ac:dyDescent="0.2"/>
    <row r="522" ht="25.25" customHeight="1" x14ac:dyDescent="0.2"/>
    <row r="523" ht="25.25" customHeight="1" x14ac:dyDescent="0.2"/>
    <row r="524" ht="25.25" customHeight="1" x14ac:dyDescent="0.2"/>
    <row r="525" ht="25.25" customHeight="1" x14ac:dyDescent="0.2"/>
    <row r="526" ht="25.25" customHeight="1" x14ac:dyDescent="0.2"/>
    <row r="527" ht="25.25" customHeight="1" x14ac:dyDescent="0.2"/>
    <row r="528" ht="25.25" customHeight="1" x14ac:dyDescent="0.2"/>
    <row r="529" ht="25.25" customHeight="1" x14ac:dyDescent="0.2"/>
    <row r="530" ht="25.25" customHeight="1" x14ac:dyDescent="0.2"/>
    <row r="531" ht="25.25" customHeight="1" x14ac:dyDescent="0.2"/>
    <row r="532" ht="25.25" customHeight="1" x14ac:dyDescent="0.2"/>
    <row r="533" ht="25.25" customHeight="1" x14ac:dyDescent="0.2"/>
    <row r="534" ht="25.25" customHeight="1" x14ac:dyDescent="0.2"/>
    <row r="535" ht="25.25" customHeight="1" x14ac:dyDescent="0.2"/>
    <row r="536" ht="25.25" customHeight="1" x14ac:dyDescent="0.2"/>
    <row r="537" ht="25.25" customHeight="1" x14ac:dyDescent="0.2"/>
    <row r="538" ht="25.25" customHeight="1" x14ac:dyDescent="0.2"/>
    <row r="539" ht="25.25" customHeight="1" x14ac:dyDescent="0.2"/>
    <row r="540" ht="25.25" customHeight="1" x14ac:dyDescent="0.2"/>
    <row r="541" ht="25.25" customHeight="1" x14ac:dyDescent="0.2"/>
    <row r="542" ht="25.25" customHeight="1" x14ac:dyDescent="0.2"/>
    <row r="543" ht="25.25" hidden="1" customHeight="1" x14ac:dyDescent="0.2"/>
    <row r="544" ht="25.25" hidden="1" customHeight="1" x14ac:dyDescent="0.2"/>
    <row r="545" ht="25.25" hidden="1" customHeight="1" x14ac:dyDescent="0.2"/>
    <row r="546" ht="25.25" hidden="1" customHeight="1" x14ac:dyDescent="0.2"/>
    <row r="547" ht="25.25" hidden="1" customHeight="1" x14ac:dyDescent="0.2"/>
    <row r="548" ht="25.25" hidden="1" customHeight="1" x14ac:dyDescent="0.2"/>
    <row r="549" ht="25.25" hidden="1" customHeight="1" x14ac:dyDescent="0.2"/>
    <row r="550" ht="25.25" customHeight="1" x14ac:dyDescent="0.2"/>
    <row r="551" ht="25.25" customHeight="1" x14ac:dyDescent="0.2"/>
    <row r="552" ht="25.25" customHeight="1" x14ac:dyDescent="0.2"/>
    <row r="553" ht="25.25" customHeight="1" x14ac:dyDescent="0.2"/>
    <row r="554" ht="25.25" customHeight="1" x14ac:dyDescent="0.2"/>
    <row r="555" ht="25.25" customHeight="1" x14ac:dyDescent="0.2"/>
    <row r="556" ht="25.25" hidden="1" customHeight="1" x14ac:dyDescent="0.2"/>
    <row r="557" ht="25.25" hidden="1" customHeight="1" x14ac:dyDescent="0.2"/>
    <row r="558" ht="25.25" hidden="1" customHeight="1" x14ac:dyDescent="0.2"/>
    <row r="559" ht="25.25" hidden="1" customHeight="1" x14ac:dyDescent="0.2"/>
    <row r="560" ht="25.25" customHeight="1" x14ac:dyDescent="0.2"/>
    <row r="561" ht="25.25" customHeight="1" x14ac:dyDescent="0.2"/>
    <row r="562" ht="25.25" customHeight="1" x14ac:dyDescent="0.2"/>
    <row r="563" ht="25.25" customHeight="1" x14ac:dyDescent="0.2"/>
    <row r="564" ht="25.25" customHeight="1" x14ac:dyDescent="0.2"/>
    <row r="565" ht="25.25" customHeight="1" x14ac:dyDescent="0.2"/>
    <row r="566" ht="25.25" customHeight="1" x14ac:dyDescent="0.2"/>
    <row r="567" ht="25.25" customHeight="1" x14ac:dyDescent="0.2"/>
    <row r="568" ht="25.25" customHeight="1" x14ac:dyDescent="0.2"/>
    <row r="569" ht="25.25" customHeight="1" x14ac:dyDescent="0.2"/>
    <row r="570" ht="25.25" customHeight="1" x14ac:dyDescent="0.2"/>
    <row r="571" ht="25.25" customHeight="1" x14ac:dyDescent="0.2"/>
    <row r="572" ht="25.25" customHeight="1" x14ac:dyDescent="0.2"/>
    <row r="573" ht="25.25" customHeight="1" x14ac:dyDescent="0.2"/>
    <row r="574" ht="25.25" customHeight="1" x14ac:dyDescent="0.2"/>
    <row r="575" ht="25.25" customHeight="1" x14ac:dyDescent="0.2"/>
    <row r="576" ht="25.25" customHeight="1" x14ac:dyDescent="0.2"/>
    <row r="577" ht="25.25" customHeight="1" x14ac:dyDescent="0.2"/>
    <row r="578" ht="25.25" customHeight="1" x14ac:dyDescent="0.2"/>
    <row r="579" ht="25.25" customHeight="1" x14ac:dyDescent="0.2"/>
    <row r="580" ht="25.25" customHeight="1" x14ac:dyDescent="0.2"/>
    <row r="581" ht="25.25" customHeight="1" x14ac:dyDescent="0.2"/>
    <row r="582" ht="25.25" customHeight="1" x14ac:dyDescent="0.2"/>
    <row r="583" ht="25.25" customHeight="1" x14ac:dyDescent="0.2"/>
    <row r="584" ht="25.25" customHeight="1" x14ac:dyDescent="0.2"/>
    <row r="585" ht="25.25" customHeight="1" x14ac:dyDescent="0.2"/>
    <row r="586" ht="25.25" customHeight="1" x14ac:dyDescent="0.2"/>
    <row r="587" ht="25.25" customHeight="1" x14ac:dyDescent="0.2"/>
    <row r="588" ht="25.25" customHeight="1" x14ac:dyDescent="0.2"/>
    <row r="589" ht="25.25" customHeight="1" x14ac:dyDescent="0.2"/>
    <row r="590" ht="25.25" customHeight="1" x14ac:dyDescent="0.2"/>
    <row r="591" ht="25.25" customHeight="1" x14ac:dyDescent="0.2"/>
    <row r="592" ht="25.25" customHeight="1" x14ac:dyDescent="0.2"/>
    <row r="593" ht="25.25" customHeight="1" x14ac:dyDescent="0.2"/>
    <row r="594" ht="25.25" customHeight="1" x14ac:dyDescent="0.2"/>
    <row r="595" ht="25.25" customHeight="1" x14ac:dyDescent="0.2"/>
    <row r="596" ht="25.25" customHeight="1" x14ac:dyDescent="0.2"/>
    <row r="597" ht="25.25" customHeight="1" x14ac:dyDescent="0.2"/>
    <row r="598" ht="25.25" customHeight="1" x14ac:dyDescent="0.2"/>
    <row r="599" ht="25.25" customHeight="1" x14ac:dyDescent="0.2"/>
    <row r="600" ht="25.25" customHeight="1" x14ac:dyDescent="0.2"/>
    <row r="601" ht="25.25" customHeight="1" x14ac:dyDescent="0.2"/>
    <row r="602" ht="25.25" customHeight="1" x14ac:dyDescent="0.2"/>
    <row r="603" ht="25.25" customHeight="1" x14ac:dyDescent="0.2"/>
    <row r="604" ht="25.25" hidden="1" customHeight="1" x14ac:dyDescent="0.2"/>
    <row r="605" ht="25.25" hidden="1" customHeight="1" x14ac:dyDescent="0.2"/>
    <row r="606" ht="25.25" hidden="1" customHeight="1" x14ac:dyDescent="0.2"/>
    <row r="607" ht="25.25" hidden="1" customHeight="1" x14ac:dyDescent="0.2"/>
    <row r="608" ht="25.25" hidden="1" customHeight="1" x14ac:dyDescent="0.2"/>
    <row r="609" ht="25.25" hidden="1" customHeight="1" x14ac:dyDescent="0.2"/>
    <row r="610" ht="25.25" hidden="1" customHeight="1" x14ac:dyDescent="0.2"/>
    <row r="611" ht="25.25" customHeight="1" x14ac:dyDescent="0.2"/>
    <row r="612" ht="25.25" customHeight="1" x14ac:dyDescent="0.2"/>
    <row r="613" ht="25.25" customHeight="1" x14ac:dyDescent="0.2"/>
    <row r="614" ht="25.25" customHeight="1" x14ac:dyDescent="0.2"/>
    <row r="615" ht="25.25" customHeight="1" x14ac:dyDescent="0.2"/>
    <row r="616" ht="25.25" customHeight="1" x14ac:dyDescent="0.2"/>
    <row r="617" ht="25.25" hidden="1" customHeight="1" x14ac:dyDescent="0.2"/>
    <row r="618" ht="25.25" hidden="1" customHeight="1" x14ac:dyDescent="0.2"/>
    <row r="619" ht="25.25" hidden="1" customHeight="1" x14ac:dyDescent="0.2"/>
    <row r="620" ht="25.25" hidden="1" customHeight="1" x14ac:dyDescent="0.2"/>
    <row r="621" ht="25.25" customHeight="1" x14ac:dyDescent="0.2"/>
    <row r="622" ht="25.25" customHeight="1" x14ac:dyDescent="0.2"/>
    <row r="623" ht="25.25" customHeight="1" x14ac:dyDescent="0.2"/>
    <row r="624" ht="25.25" customHeight="1" x14ac:dyDescent="0.2"/>
    <row r="625" ht="25.25" customHeight="1" x14ac:dyDescent="0.2"/>
    <row r="626" ht="25.25" customHeight="1" x14ac:dyDescent="0.2"/>
    <row r="627" ht="25.25" customHeight="1" x14ac:dyDescent="0.2"/>
    <row r="628" ht="25.25" customHeight="1" x14ac:dyDescent="0.2"/>
    <row r="629" ht="25.25" customHeight="1" x14ac:dyDescent="0.2"/>
    <row r="630" ht="25.25" customHeight="1" x14ac:dyDescent="0.2"/>
    <row r="631" ht="25.25" customHeight="1" x14ac:dyDescent="0.2"/>
    <row r="632" ht="25.25" customHeight="1" x14ac:dyDescent="0.2"/>
    <row r="633" ht="25.25" customHeight="1" x14ac:dyDescent="0.2"/>
    <row r="634" ht="25.25" customHeight="1" x14ac:dyDescent="0.2"/>
    <row r="635" ht="25.25" customHeight="1" x14ac:dyDescent="0.2"/>
    <row r="636" ht="25.25" customHeight="1" x14ac:dyDescent="0.2"/>
    <row r="637" ht="25.25" customHeight="1" x14ac:dyDescent="0.2"/>
    <row r="638" ht="25.25" customHeight="1" x14ac:dyDescent="0.2"/>
    <row r="639" ht="25.25" customHeight="1" x14ac:dyDescent="0.2"/>
    <row r="640" ht="25.25" customHeight="1" x14ac:dyDescent="0.2"/>
    <row r="641" ht="25.25" customHeight="1" x14ac:dyDescent="0.2"/>
    <row r="642" ht="25.25" customHeight="1" x14ac:dyDescent="0.2"/>
    <row r="643" ht="25.25" customHeight="1" x14ac:dyDescent="0.2"/>
    <row r="644" ht="25.25" customHeight="1" x14ac:dyDescent="0.2"/>
    <row r="645" ht="25.25" customHeight="1" x14ac:dyDescent="0.2"/>
    <row r="646" ht="25.25" customHeight="1" x14ac:dyDescent="0.2"/>
    <row r="647" ht="25.25" customHeight="1" x14ac:dyDescent="0.2"/>
    <row r="648" ht="25.25" customHeight="1" x14ac:dyDescent="0.2"/>
    <row r="649" ht="25.25" customHeight="1" x14ac:dyDescent="0.2"/>
    <row r="650" ht="25.25" customHeight="1" x14ac:dyDescent="0.2"/>
    <row r="651" ht="25.25" customHeight="1" x14ac:dyDescent="0.2"/>
    <row r="652" ht="25.25" customHeight="1" x14ac:dyDescent="0.2"/>
    <row r="653" ht="25.25" customHeight="1" x14ac:dyDescent="0.2"/>
    <row r="654" ht="25.25" customHeight="1" x14ac:dyDescent="0.2"/>
    <row r="655" ht="25.25" customHeight="1" x14ac:dyDescent="0.2"/>
    <row r="656" ht="25.25" customHeight="1" x14ac:dyDescent="0.2"/>
    <row r="657" ht="25.25" customHeight="1" x14ac:dyDescent="0.2"/>
    <row r="658" ht="25.25" customHeight="1" x14ac:dyDescent="0.2"/>
    <row r="659" ht="25.25" customHeight="1" x14ac:dyDescent="0.2"/>
    <row r="660" ht="25.25" customHeight="1" x14ac:dyDescent="0.2"/>
    <row r="661" ht="25.25" customHeight="1" x14ac:dyDescent="0.2"/>
    <row r="662" ht="25.25" customHeight="1" x14ac:dyDescent="0.2"/>
    <row r="663" ht="25.25" customHeight="1" x14ac:dyDescent="0.2"/>
    <row r="664" ht="25.25" customHeight="1" x14ac:dyDescent="0.2"/>
    <row r="665" ht="25.25" customHeight="1" x14ac:dyDescent="0.2"/>
    <row r="666" ht="25.25" customHeight="1" x14ac:dyDescent="0.2"/>
    <row r="667" ht="25.25" hidden="1" customHeight="1" x14ac:dyDescent="0.2"/>
    <row r="668" ht="25.25" hidden="1" customHeight="1" x14ac:dyDescent="0.2"/>
    <row r="669" ht="25.25" hidden="1" customHeight="1" x14ac:dyDescent="0.2"/>
    <row r="670" ht="25.25" hidden="1" customHeight="1" x14ac:dyDescent="0.2"/>
    <row r="671" ht="25.25" hidden="1" customHeight="1" x14ac:dyDescent="0.2"/>
    <row r="672" ht="25.25" hidden="1" customHeight="1" x14ac:dyDescent="0.2"/>
    <row r="673" ht="25.25" hidden="1" customHeight="1" x14ac:dyDescent="0.2"/>
    <row r="674" ht="25.25" customHeight="1" x14ac:dyDescent="0.2"/>
    <row r="675" ht="25.25" customHeight="1" x14ac:dyDescent="0.2"/>
    <row r="676" ht="25.25" customHeight="1" x14ac:dyDescent="0.2"/>
    <row r="677" ht="25.25" customHeight="1" x14ac:dyDescent="0.2"/>
    <row r="678" ht="25.25" customHeight="1" x14ac:dyDescent="0.2"/>
    <row r="679" ht="25.25" customHeight="1" x14ac:dyDescent="0.2"/>
    <row r="680" ht="25.25" customHeight="1" x14ac:dyDescent="0.2"/>
    <row r="681" ht="25.25" customHeight="1" x14ac:dyDescent="0.2"/>
    <row r="682" ht="25.25" customHeight="1" x14ac:dyDescent="0.2"/>
    <row r="683" ht="25.25" customHeight="1" x14ac:dyDescent="0.2"/>
    <row r="684" ht="25.25" customHeight="1" x14ac:dyDescent="0.2"/>
    <row r="685" ht="25.25" customHeight="1" x14ac:dyDescent="0.2"/>
    <row r="686" ht="25.25" customHeight="1" x14ac:dyDescent="0.2"/>
    <row r="687" ht="25.25" customHeight="1" x14ac:dyDescent="0.2"/>
    <row r="688" ht="25.25" customHeight="1" x14ac:dyDescent="0.2"/>
    <row r="689" ht="25.25" customHeight="1" x14ac:dyDescent="0.2"/>
    <row r="690" ht="25.25" customHeight="1" x14ac:dyDescent="0.2"/>
    <row r="691" ht="25.25" customHeight="1" x14ac:dyDescent="0.2"/>
    <row r="692" ht="25.25" customHeight="1" x14ac:dyDescent="0.2"/>
    <row r="693" ht="25.25" customHeight="1" x14ac:dyDescent="0.2"/>
    <row r="694" ht="25.25" customHeight="1" x14ac:dyDescent="0.2"/>
    <row r="695" ht="25.25" customHeight="1" x14ac:dyDescent="0.2"/>
    <row r="696" ht="25.25" customHeight="1" x14ac:dyDescent="0.2"/>
    <row r="697" ht="25.25" customHeight="1" x14ac:dyDescent="0.2"/>
    <row r="698" ht="25.25" customHeight="1" x14ac:dyDescent="0.2"/>
    <row r="699" ht="25.25" customHeight="1" x14ac:dyDescent="0.2"/>
    <row r="700" ht="25.25" customHeight="1" x14ac:dyDescent="0.2"/>
    <row r="701" ht="25.25" customHeight="1" x14ac:dyDescent="0.2"/>
    <row r="702" ht="25.25" customHeight="1" x14ac:dyDescent="0.2"/>
    <row r="703" ht="25.25" customHeight="1" x14ac:dyDescent="0.2"/>
    <row r="704" ht="25.25" customHeight="1" x14ac:dyDescent="0.2"/>
    <row r="705" ht="25.25" customHeight="1" x14ac:dyDescent="0.2"/>
    <row r="706" ht="25.25" customHeight="1" x14ac:dyDescent="0.2"/>
    <row r="707" ht="25.25" customHeight="1" x14ac:dyDescent="0.2"/>
    <row r="708" ht="25.25" customHeight="1" x14ac:dyDescent="0.2"/>
    <row r="709" ht="25.25" customHeight="1" x14ac:dyDescent="0.2"/>
    <row r="710" ht="25.25" customHeight="1" x14ac:dyDescent="0.2"/>
    <row r="711" ht="25.25" customHeight="1" x14ac:dyDescent="0.2"/>
    <row r="712" ht="25.25" customHeight="1" x14ac:dyDescent="0.2"/>
    <row r="713" ht="25.25" customHeight="1" x14ac:dyDescent="0.2"/>
    <row r="714" ht="25.25" customHeight="1" x14ac:dyDescent="0.2"/>
    <row r="715" ht="25.25" customHeight="1" x14ac:dyDescent="0.2"/>
    <row r="716" ht="25.25" customHeight="1" x14ac:dyDescent="0.2"/>
    <row r="717" ht="25.25" customHeight="1" x14ac:dyDescent="0.2"/>
    <row r="718" ht="25.25" customHeight="1" x14ac:dyDescent="0.2"/>
    <row r="719" ht="25.25" customHeight="1" x14ac:dyDescent="0.2"/>
    <row r="720" ht="25.25" customHeight="1" x14ac:dyDescent="0.2"/>
    <row r="721" ht="25.25" customHeight="1" x14ac:dyDescent="0.2"/>
    <row r="722" ht="25.25" hidden="1" customHeight="1" x14ac:dyDescent="0.2"/>
    <row r="723" ht="25.25" hidden="1" customHeight="1" x14ac:dyDescent="0.2"/>
    <row r="724" ht="25.25" hidden="1" customHeight="1" x14ac:dyDescent="0.2"/>
    <row r="725" ht="25.25" hidden="1" customHeight="1" x14ac:dyDescent="0.2"/>
    <row r="726" ht="25.25" hidden="1" customHeight="1" x14ac:dyDescent="0.2"/>
    <row r="727" ht="25.25" hidden="1" customHeight="1" x14ac:dyDescent="0.2"/>
    <row r="728" ht="25.25" hidden="1" customHeight="1" x14ac:dyDescent="0.2"/>
    <row r="729" ht="25.25" customHeight="1" x14ac:dyDescent="0.2"/>
    <row r="730" ht="25.25" customHeight="1" x14ac:dyDescent="0.2"/>
    <row r="731" ht="25.25" customHeight="1" x14ac:dyDescent="0.2"/>
    <row r="732" ht="25.25" customHeight="1" x14ac:dyDescent="0.2"/>
    <row r="733" ht="25.25" customHeight="1" x14ac:dyDescent="0.2"/>
    <row r="734" ht="25.25" customHeight="1" x14ac:dyDescent="0.2"/>
    <row r="735" ht="25.25" customHeight="1" x14ac:dyDescent="0.2"/>
    <row r="736" ht="25.25" customHeight="1" x14ac:dyDescent="0.2"/>
    <row r="737" ht="25.25" customHeight="1" x14ac:dyDescent="0.2"/>
    <row r="738" ht="25.25" customHeight="1" x14ac:dyDescent="0.2"/>
    <row r="739" ht="25.25" customHeight="1" x14ac:dyDescent="0.2"/>
    <row r="740" ht="25.25" customHeight="1" x14ac:dyDescent="0.2"/>
    <row r="741" ht="25.25" customHeight="1" x14ac:dyDescent="0.2"/>
    <row r="742" ht="25.25" customHeight="1" x14ac:dyDescent="0.2"/>
    <row r="743" ht="25.25" customHeight="1" x14ac:dyDescent="0.2"/>
    <row r="744" ht="25.25" customHeight="1" x14ac:dyDescent="0.2"/>
    <row r="745" ht="25.25" customHeight="1" x14ac:dyDescent="0.2"/>
    <row r="746" ht="25.25" customHeight="1" x14ac:dyDescent="0.2"/>
    <row r="747" ht="25.25" customHeight="1" x14ac:dyDescent="0.2"/>
    <row r="748" ht="25.25" customHeight="1" x14ac:dyDescent="0.2"/>
    <row r="749" ht="25.25" customHeight="1" x14ac:dyDescent="0.2"/>
    <row r="750" ht="25.25" customHeight="1" x14ac:dyDescent="0.2"/>
    <row r="751" ht="25.25" customHeight="1" x14ac:dyDescent="0.2"/>
    <row r="752" ht="25.25" customHeight="1" x14ac:dyDescent="0.2"/>
    <row r="753" ht="25.25" customHeight="1" x14ac:dyDescent="0.2"/>
    <row r="754" ht="25.25" customHeight="1" x14ac:dyDescent="0.2"/>
    <row r="755" ht="25.25" customHeight="1" x14ac:dyDescent="0.2"/>
    <row r="756" ht="25.25" customHeight="1" x14ac:dyDescent="0.2"/>
    <row r="757" ht="25.25" customHeight="1" x14ac:dyDescent="0.2"/>
    <row r="758" ht="25.25" customHeight="1" x14ac:dyDescent="0.2"/>
    <row r="759" ht="25.25" customHeight="1" x14ac:dyDescent="0.2"/>
    <row r="760" ht="25.25" customHeight="1" x14ac:dyDescent="0.2"/>
    <row r="761" ht="25.25" customHeight="1" x14ac:dyDescent="0.2"/>
    <row r="762" ht="25.25" customHeight="1" x14ac:dyDescent="0.2"/>
    <row r="763" ht="25.25" customHeight="1" x14ac:dyDescent="0.2"/>
    <row r="764" ht="25.25" customHeight="1" x14ac:dyDescent="0.2"/>
    <row r="765" ht="25.25" customHeight="1" x14ac:dyDescent="0.2"/>
    <row r="766" ht="25.25" customHeight="1" x14ac:dyDescent="0.2"/>
    <row r="767" ht="25.25" customHeight="1" x14ac:dyDescent="0.2"/>
    <row r="768" ht="25.25" customHeight="1" x14ac:dyDescent="0.2"/>
    <row r="769" ht="25.25" customHeight="1" x14ac:dyDescent="0.2"/>
    <row r="770" ht="25.25" customHeight="1" x14ac:dyDescent="0.2"/>
    <row r="771" ht="25.25" customHeight="1" x14ac:dyDescent="0.2"/>
    <row r="772" ht="25.25" customHeight="1" x14ac:dyDescent="0.2"/>
    <row r="773" ht="25.25" customHeight="1" x14ac:dyDescent="0.2"/>
    <row r="774" ht="25.25" customHeight="1" x14ac:dyDescent="0.2"/>
    <row r="775" ht="25.25" customHeight="1" x14ac:dyDescent="0.2"/>
    <row r="776" ht="25.25" customHeight="1" x14ac:dyDescent="0.2"/>
    <row r="777" ht="25.25" hidden="1" customHeight="1" x14ac:dyDescent="0.2"/>
    <row r="778" ht="25.25" hidden="1" customHeight="1" x14ac:dyDescent="0.2"/>
    <row r="779" ht="25.25" hidden="1" customHeight="1" x14ac:dyDescent="0.2"/>
    <row r="780" ht="25.25" hidden="1" customHeight="1" x14ac:dyDescent="0.2"/>
    <row r="781" ht="25.25" hidden="1" customHeight="1" x14ac:dyDescent="0.2"/>
    <row r="782" ht="25.25" hidden="1" customHeight="1" x14ac:dyDescent="0.2"/>
    <row r="783" ht="25.25" hidden="1" customHeight="1" x14ac:dyDescent="0.2"/>
    <row r="784" ht="25.25" customHeight="1" x14ac:dyDescent="0.2"/>
    <row r="785" ht="25.25" customHeight="1" x14ac:dyDescent="0.2"/>
    <row r="786" ht="25.25" customHeight="1" x14ac:dyDescent="0.2"/>
    <row r="787" ht="25.25" customHeight="1" x14ac:dyDescent="0.2"/>
    <row r="832" hidden="1" x14ac:dyDescent="0.2"/>
    <row r="833" hidden="1" x14ac:dyDescent="0.2"/>
    <row r="834" hidden="1" x14ac:dyDescent="0.2"/>
    <row r="835" hidden="1" x14ac:dyDescent="0.2"/>
    <row r="836" hidden="1" x14ac:dyDescent="0.2"/>
    <row r="837" hidden="1" x14ac:dyDescent="0.2"/>
    <row r="838" hidden="1" x14ac:dyDescent="0.2"/>
    <row r="887" hidden="1" x14ac:dyDescent="0.2"/>
    <row r="888" hidden="1" x14ac:dyDescent="0.2"/>
    <row r="889" hidden="1" x14ac:dyDescent="0.2"/>
    <row r="890" hidden="1" x14ac:dyDescent="0.2"/>
    <row r="891" hidden="1" x14ac:dyDescent="0.2"/>
    <row r="892" hidden="1" x14ac:dyDescent="0.2"/>
    <row r="893" hidden="1" x14ac:dyDescent="0.2"/>
    <row r="942" hidden="1" x14ac:dyDescent="0.2"/>
    <row r="943" hidden="1" x14ac:dyDescent="0.2"/>
    <row r="944" hidden="1" x14ac:dyDescent="0.2"/>
    <row r="945" hidden="1" x14ac:dyDescent="0.2"/>
    <row r="946" hidden="1" x14ac:dyDescent="0.2"/>
    <row r="947" hidden="1" x14ac:dyDescent="0.2"/>
    <row r="948" hidden="1" x14ac:dyDescent="0.2"/>
    <row r="997" hidden="1" x14ac:dyDescent="0.2"/>
    <row r="998" hidden="1" x14ac:dyDescent="0.2"/>
    <row r="999" hidden="1" x14ac:dyDescent="0.2"/>
    <row r="1000" hidden="1" x14ac:dyDescent="0.2"/>
    <row r="1001" hidden="1" x14ac:dyDescent="0.2"/>
    <row r="1002" hidden="1" x14ac:dyDescent="0.2"/>
    <row r="1003" hidden="1" x14ac:dyDescent="0.2"/>
    <row r="1052" hidden="1" x14ac:dyDescent="0.2"/>
    <row r="1053" hidden="1" x14ac:dyDescent="0.2"/>
    <row r="1054" hidden="1" x14ac:dyDescent="0.2"/>
    <row r="1055" hidden="1" x14ac:dyDescent="0.2"/>
    <row r="1056" hidden="1" x14ac:dyDescent="0.2"/>
    <row r="1057" hidden="1" x14ac:dyDescent="0.2"/>
    <row r="1058" hidden="1" x14ac:dyDescent="0.2"/>
  </sheetData>
  <sheetProtection algorithmName="SHA-512" hashValue="15l9w+Kkyt8me85b2vddlcWdd0/SduK7E9PRiS7I5iI12MV7N2p17aKMpsXpd6fRzSMOBk3yLGuBSu8z+XiVnA==" saltValue="LPC8alhWSO7qkGsq0DCe9w==" spinCount="100000" sheet="1" objects="1" scenarios="1"/>
  <mergeCells count="103">
    <mergeCell ref="C79:D79"/>
    <mergeCell ref="E79:F79"/>
    <mergeCell ref="B80:F80"/>
    <mergeCell ref="B81:F81"/>
    <mergeCell ref="B33:C33"/>
    <mergeCell ref="B35:C35"/>
    <mergeCell ref="B37:C37"/>
    <mergeCell ref="C76:D76"/>
    <mergeCell ref="E76:F76"/>
    <mergeCell ref="C77:D77"/>
    <mergeCell ref="E77:F77"/>
    <mergeCell ref="C78:D78"/>
    <mergeCell ref="E78:F78"/>
    <mergeCell ref="B73:F73"/>
    <mergeCell ref="C74:D74"/>
    <mergeCell ref="E74:F74"/>
    <mergeCell ref="C66:D66"/>
    <mergeCell ref="E66:F66"/>
    <mergeCell ref="C67:D67"/>
    <mergeCell ref="E67:F67"/>
    <mergeCell ref="C68:D68"/>
    <mergeCell ref="E68:F68"/>
    <mergeCell ref="C75:D75"/>
    <mergeCell ref="E75:F75"/>
    <mergeCell ref="C69:D69"/>
    <mergeCell ref="E69:F69"/>
    <mergeCell ref="C70:D70"/>
    <mergeCell ref="E70:F70"/>
    <mergeCell ref="C71:D71"/>
    <mergeCell ref="E71:F71"/>
    <mergeCell ref="B56:G56"/>
    <mergeCell ref="B57:C57"/>
    <mergeCell ref="C64:D64"/>
    <mergeCell ref="B60:D60"/>
    <mergeCell ref="C61:D61"/>
    <mergeCell ref="B62:B63"/>
    <mergeCell ref="B58:C58"/>
    <mergeCell ref="D58:E58"/>
    <mergeCell ref="D57:E57"/>
    <mergeCell ref="B55:C55"/>
    <mergeCell ref="B47:C47"/>
    <mergeCell ref="B45:C45"/>
    <mergeCell ref="B53:C53"/>
    <mergeCell ref="B50:C50"/>
    <mergeCell ref="B51:C51"/>
    <mergeCell ref="B49:C49"/>
    <mergeCell ref="B52:C52"/>
    <mergeCell ref="B48:C48"/>
    <mergeCell ref="B54:C54"/>
    <mergeCell ref="B46:C46"/>
    <mergeCell ref="B44:C44"/>
    <mergeCell ref="B29:C29"/>
    <mergeCell ref="B30:C30"/>
    <mergeCell ref="B31:C31"/>
    <mergeCell ref="B32:C32"/>
    <mergeCell ref="B34:C34"/>
    <mergeCell ref="B36:C36"/>
    <mergeCell ref="B38:C38"/>
    <mergeCell ref="B41:F41"/>
    <mergeCell ref="B43:G43"/>
    <mergeCell ref="B39:C39"/>
    <mergeCell ref="B40:D40"/>
    <mergeCell ref="B28:C28"/>
    <mergeCell ref="B16:C16"/>
    <mergeCell ref="B18:C18"/>
    <mergeCell ref="B19:C19"/>
    <mergeCell ref="B20:C20"/>
    <mergeCell ref="B21:C21"/>
    <mergeCell ref="B25:C25"/>
    <mergeCell ref="B26:C26"/>
    <mergeCell ref="B27:C27"/>
    <mergeCell ref="D9:F9"/>
    <mergeCell ref="B9:C9"/>
    <mergeCell ref="B22:C22"/>
    <mergeCell ref="B23:C23"/>
    <mergeCell ref="B24:C24"/>
    <mergeCell ref="B14:C14"/>
    <mergeCell ref="B10:C10"/>
    <mergeCell ref="D10:F10"/>
    <mergeCell ref="B12:C13"/>
    <mergeCell ref="D12:F12"/>
    <mergeCell ref="B15:C15"/>
    <mergeCell ref="B17:C17"/>
    <mergeCell ref="B8:C8"/>
    <mergeCell ref="D8:F8"/>
    <mergeCell ref="B1:F1"/>
    <mergeCell ref="C2:F2"/>
    <mergeCell ref="E4:F4"/>
    <mergeCell ref="B5:D5"/>
    <mergeCell ref="E5:F5"/>
    <mergeCell ref="B6:D6"/>
    <mergeCell ref="E6:F6"/>
    <mergeCell ref="B4:D4"/>
    <mergeCell ref="D55:E55"/>
    <mergeCell ref="D45:E45"/>
    <mergeCell ref="D47:E47"/>
    <mergeCell ref="D49:E49"/>
    <mergeCell ref="D53:E53"/>
    <mergeCell ref="D51:E51"/>
    <mergeCell ref="D52:E52"/>
    <mergeCell ref="D48:E48"/>
    <mergeCell ref="D54:E54"/>
    <mergeCell ref="D46:E46"/>
  </mergeCells>
  <conditionalFormatting sqref="G49">
    <cfRule type="cellIs" dxfId="23" priority="35" operator="greaterThan">
      <formula>5000</formula>
    </cfRule>
    <cfRule type="cellIs" dxfId="22" priority="36" operator="lessThanOrEqual">
      <formula>5000</formula>
    </cfRule>
  </conditionalFormatting>
  <conditionalFormatting sqref="G53">
    <cfRule type="cellIs" dxfId="21" priority="33" operator="greaterThan">
      <formula>1500</formula>
    </cfRule>
    <cfRule type="cellIs" dxfId="20" priority="34" operator="lessThanOrEqual">
      <formula>1500</formula>
    </cfRule>
  </conditionalFormatting>
  <conditionalFormatting sqref="G50">
    <cfRule type="cellIs" dxfId="19" priority="31" operator="greaterThan">
      <formula>$F$50</formula>
    </cfRule>
    <cfRule type="cellIs" dxfId="18" priority="32" operator="lessThanOrEqual">
      <formula>$F$50</formula>
    </cfRule>
  </conditionalFormatting>
  <conditionalFormatting sqref="G51">
    <cfRule type="cellIs" dxfId="17" priority="29" operator="greaterThan">
      <formula>1000</formula>
    </cfRule>
    <cfRule type="cellIs" dxfId="16" priority="30" operator="lessThanOrEqual">
      <formula>1000</formula>
    </cfRule>
  </conditionalFormatting>
  <conditionalFormatting sqref="G57">
    <cfRule type="cellIs" dxfId="15" priority="5" operator="equal">
      <formula>0</formula>
    </cfRule>
    <cfRule type="cellIs" dxfId="14" priority="8" operator="lessThan">
      <formula>70000</formula>
    </cfRule>
    <cfRule type="cellIs" dxfId="13" priority="23" operator="lessThanOrEqual">
      <formula>500000</formula>
    </cfRule>
    <cfRule type="cellIs" dxfId="12" priority="24" operator="greaterThan">
      <formula>500000</formula>
    </cfRule>
  </conditionalFormatting>
  <conditionalFormatting sqref="G55">
    <cfRule type="cellIs" dxfId="11" priority="15" operator="notEqual">
      <formula>ROUND((0.15*$D$19),2)</formula>
    </cfRule>
    <cfRule type="cellIs" dxfId="10" priority="16" operator="equal">
      <formula>ROUND((0.15*$D$19),2)</formula>
    </cfRule>
  </conditionalFormatting>
  <conditionalFormatting sqref="G47">
    <cfRule type="cellIs" dxfId="9" priority="13" operator="lessThanOrEqual">
      <formula>0.2*$D$31</formula>
    </cfRule>
    <cfRule type="cellIs" dxfId="8" priority="14" operator="greaterThan">
      <formula>0.2*$D$31</formula>
    </cfRule>
  </conditionalFormatting>
  <conditionalFormatting sqref="G58">
    <cfRule type="cellIs" dxfId="7" priority="9" operator="lessThanOrEqual">
      <formula>$F$58</formula>
    </cfRule>
    <cfRule type="cellIs" dxfId="6" priority="10" operator="greaterThan">
      <formula>$F$58</formula>
    </cfRule>
  </conditionalFormatting>
  <conditionalFormatting sqref="G48">
    <cfRule type="cellIs" dxfId="5" priority="3" operator="lessThanOrEqual">
      <formula>ROUND((0.4*D31),2)</formula>
    </cfRule>
    <cfRule type="cellIs" dxfId="4" priority="4" operator="greaterThan">
      <formula>ROUND((0.4*D31),2)</formula>
    </cfRule>
  </conditionalFormatting>
  <conditionalFormatting sqref="G52">
    <cfRule type="cellIs" dxfId="3" priority="6" operator="lessThanOrEqual">
      <formula>ROUND(0.01*D34,2)</formula>
    </cfRule>
    <cfRule type="cellIs" dxfId="2" priority="7" operator="greaterThan">
      <formula>ROUND(0.01*D34,2)</formula>
    </cfRule>
  </conditionalFormatting>
  <conditionalFormatting sqref="G54">
    <cfRule type="cellIs" dxfId="1" priority="1" operator="greaterThan">
      <formula>$F$54</formula>
    </cfRule>
    <cfRule type="cellIs" dxfId="0" priority="2" operator="lessThanOrEqual">
      <formula>$F$54</formula>
    </cfRule>
  </conditionalFormatting>
  <dataValidations count="2">
    <dataValidation type="whole" operator="lessThanOrEqual" allowBlank="1" showInputMessage="1" showErrorMessage="1" prompt="Indicar el número total de alumnos de la PA" sqref="E50" xr:uid="{00000000-0002-0000-2400-000000000000}">
      <formula1>2000</formula1>
    </dataValidation>
    <dataValidation type="decimal" operator="lessThanOrEqual" allowBlank="1" showInputMessage="1" showErrorMessage="1" sqref="E14:F18 E20:F26 E28:F29 E36:F36 E39:F39" xr:uid="{00000000-0002-0000-2400-000001000000}">
      <formula1>20000000</formula1>
    </dataValidation>
  </dataValidations>
  <printOptions horizontalCentered="1" verticalCentered="1"/>
  <pageMargins left="1.1811023622047245" right="1.1811023622047245" top="1.1811023622047245" bottom="1.1811023622047245" header="0.31496062992125984" footer="0.31496062992125984"/>
  <pageSetup paperSize="9" fitToHeight="0" orientation="portrait" verticalDpi="1200" r:id="rId1"/>
  <ignoredErrors>
    <ignoredError sqref="B56:G56 B55:C55 E55 B58:C58 E58 G58 B57:C57 E57 G57" evalError="1"/>
    <ignoredError sqref="E6" unlockedFormula="1"/>
    <ignoredError sqref="G50" formula="1"/>
  </ignoredError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3"/>
  <dimension ref="A1:L30"/>
  <sheetViews>
    <sheetView zoomScale="80" zoomScaleNormal="80" workbookViewId="0">
      <selection activeCell="E15" sqref="E15"/>
    </sheetView>
  </sheetViews>
  <sheetFormatPr baseColWidth="10" defaultColWidth="10.83203125" defaultRowHeight="14.25" customHeight="1"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985">
        <f>'PRESUPUESTO P.II.B-Agrupación'!E4</f>
        <v>0</v>
      </c>
      <c r="C1" s="986"/>
      <c r="D1" s="986"/>
      <c r="E1" s="986"/>
      <c r="F1" s="986"/>
      <c r="G1" s="986"/>
      <c r="H1" s="986"/>
      <c r="I1" s="987"/>
    </row>
    <row r="2" spans="1:9" ht="14.25" customHeight="1" x14ac:dyDescent="0.2">
      <c r="A2" s="94" t="s">
        <v>430</v>
      </c>
      <c r="B2" s="1025"/>
      <c r="C2" s="1026"/>
      <c r="D2" s="1026"/>
      <c r="E2" s="1026"/>
      <c r="F2" s="1026"/>
      <c r="G2" s="1026"/>
      <c r="H2" s="1026"/>
      <c r="I2" s="1027"/>
    </row>
    <row r="3" spans="1:9" ht="14.25" customHeight="1" x14ac:dyDescent="0.2">
      <c r="A3" s="93" t="s">
        <v>358</v>
      </c>
      <c r="B3" s="1022">
        <f>'PRESUPUESTO P.II.B-Agrupación'!D9</f>
        <v>0</v>
      </c>
      <c r="C3" s="1023"/>
      <c r="D3" s="1023"/>
      <c r="E3" s="1023"/>
      <c r="F3" s="1023"/>
      <c r="G3" s="1023"/>
      <c r="H3" s="1023"/>
      <c r="I3" s="1024"/>
    </row>
    <row r="4" spans="1:9" ht="14.25" customHeight="1" x14ac:dyDescent="0.2">
      <c r="A4" s="93" t="s">
        <v>429</v>
      </c>
      <c r="B4" s="1022">
        <f>'PRESUPUESTO P.II.B-Agrupación'!D8</f>
        <v>0</v>
      </c>
      <c r="C4" s="1023"/>
      <c r="D4" s="1023"/>
      <c r="E4" s="1023"/>
      <c r="F4" s="1023"/>
      <c r="G4" s="1023"/>
      <c r="H4" s="1023"/>
      <c r="I4" s="1024"/>
    </row>
    <row r="5" spans="1:9" ht="14.25" customHeight="1" x14ac:dyDescent="0.2">
      <c r="A5" s="93" t="s">
        <v>428</v>
      </c>
      <c r="B5" s="1022">
        <f>'PRESUPUESTO P.II.B-Agrupación'!D10</f>
        <v>0</v>
      </c>
      <c r="C5" s="1023"/>
      <c r="D5" s="1023"/>
      <c r="E5" s="1023"/>
      <c r="F5" s="1023"/>
      <c r="G5" s="1023"/>
      <c r="H5" s="1023"/>
      <c r="I5" s="1024"/>
    </row>
    <row r="6" spans="1:9" ht="14.25" customHeight="1" x14ac:dyDescent="0.2">
      <c r="A6" s="93" t="s">
        <v>427</v>
      </c>
      <c r="B6" s="1022">
        <f>'PRESUPUESTO P.II.B-Agrupación'!D11</f>
        <v>0</v>
      </c>
      <c r="C6" s="1023"/>
      <c r="D6" s="1023"/>
      <c r="E6" s="1023"/>
      <c r="F6" s="1023"/>
      <c r="G6" s="1023"/>
      <c r="H6" s="1023"/>
      <c r="I6" s="1024"/>
    </row>
    <row r="7" spans="1:9" ht="14.25" customHeight="1" x14ac:dyDescent="0.2">
      <c r="A7" s="93" t="s">
        <v>426</v>
      </c>
      <c r="B7" s="1028">
        <f>ROUND('PRESUPUESTO P.II.B-Agrupación'!D35,2)</f>
        <v>0</v>
      </c>
      <c r="C7" s="1029"/>
      <c r="D7" s="1029"/>
      <c r="E7" s="1029"/>
      <c r="F7" s="1029"/>
      <c r="G7" s="1029"/>
      <c r="H7" s="1029"/>
      <c r="I7" s="1030"/>
    </row>
    <row r="8" spans="1:9" ht="14.25" customHeight="1" x14ac:dyDescent="0.2">
      <c r="A8" s="93" t="s">
        <v>461</v>
      </c>
      <c r="B8" s="1028">
        <f>ROUND('PRESUPUESTO P.II.B-Agrupación'!D39,2)</f>
        <v>0</v>
      </c>
      <c r="C8" s="1029"/>
      <c r="D8" s="1029"/>
      <c r="E8" s="1029"/>
      <c r="F8" s="1029"/>
      <c r="G8" s="1029"/>
      <c r="H8" s="1029"/>
      <c r="I8" s="1030"/>
    </row>
    <row r="9" spans="1:9" ht="14.25" customHeight="1" x14ac:dyDescent="0.2">
      <c r="A9" s="93" t="s">
        <v>425</v>
      </c>
      <c r="B9" s="1031">
        <f>ROUND(SUM(C29,E29),2)</f>
        <v>0</v>
      </c>
      <c r="C9" s="1032"/>
      <c r="D9" s="1032"/>
      <c r="E9" s="1032"/>
      <c r="F9" s="1032"/>
      <c r="G9" s="1032"/>
      <c r="H9" s="1032"/>
      <c r="I9" s="1033"/>
    </row>
    <row r="10" spans="1:9" ht="14.25" customHeight="1" x14ac:dyDescent="0.2">
      <c r="A10" s="93" t="s">
        <v>424</v>
      </c>
      <c r="B10" s="1034">
        <f>SUM(D29,F29)</f>
        <v>0</v>
      </c>
      <c r="C10" s="1035"/>
      <c r="D10" s="1035"/>
      <c r="E10" s="1035"/>
      <c r="F10" s="1035"/>
      <c r="G10" s="1035"/>
      <c r="H10" s="1035"/>
      <c r="I10" s="1036"/>
    </row>
    <row r="11" spans="1:9" ht="13.5" customHeight="1" thickBot="1" x14ac:dyDescent="0.25">
      <c r="A11" s="148" t="s">
        <v>423</v>
      </c>
      <c r="B11" s="1096">
        <f>ROUND(SUM('PRESUPUESTO P.II.B-Agrupación'!D30,'PRESUPUESTO P.II.B-Agrupación'!D34),2)</f>
        <v>0</v>
      </c>
      <c r="C11" s="1096"/>
      <c r="D11" s="1096"/>
      <c r="E11" s="1096"/>
      <c r="F11" s="1096"/>
      <c r="G11" s="1096"/>
      <c r="H11" s="1096"/>
      <c r="I11" s="1096"/>
    </row>
    <row r="12" spans="1:9" ht="14.25" customHeight="1" x14ac:dyDescent="0.2">
      <c r="A12" s="111" t="s">
        <v>422</v>
      </c>
      <c r="B12" s="112" t="s">
        <v>421</v>
      </c>
      <c r="C12" s="1055" t="s">
        <v>399</v>
      </c>
      <c r="D12" s="1056"/>
      <c r="E12" s="1055" t="s">
        <v>390</v>
      </c>
      <c r="F12" s="1056"/>
      <c r="G12" s="1050" t="s">
        <v>420</v>
      </c>
      <c r="H12" s="1051"/>
      <c r="I12" s="1052"/>
    </row>
    <row r="13" spans="1:9" ht="39.75" customHeight="1" thickBot="1" x14ac:dyDescent="0.25">
      <c r="A13" s="97"/>
      <c r="B13" s="91" t="s">
        <v>419</v>
      </c>
      <c r="C13" s="90" t="s">
        <v>418</v>
      </c>
      <c r="D13" s="90" t="s">
        <v>417</v>
      </c>
      <c r="E13" s="90" t="s">
        <v>418</v>
      </c>
      <c r="F13" s="90" t="s">
        <v>417</v>
      </c>
      <c r="G13" s="524" t="s">
        <v>416</v>
      </c>
      <c r="H13" s="525" t="s">
        <v>415</v>
      </c>
      <c r="I13" s="526" t="s">
        <v>414</v>
      </c>
    </row>
    <row r="14" spans="1:9" ht="14.25" customHeight="1" thickBot="1" x14ac:dyDescent="0.25">
      <c r="A14" s="82">
        <f>'PRESUPUESTO P.II.B-Agrupación'!H13</f>
        <v>0</v>
      </c>
      <c r="B14" s="85" t="s">
        <v>413</v>
      </c>
      <c r="C14" s="80">
        <f>ROUND('PRESUPUESTO P.II.B-Agrupación'!G35*0.43,2)</f>
        <v>0</v>
      </c>
      <c r="D14" s="80">
        <f>ROUND('PRESUPUESTO P.II.B-Agrupación'!G35-C14,2)</f>
        <v>0</v>
      </c>
      <c r="E14" s="81">
        <f>ROUND('PRESUPUESTO P.II.B-Agrupación'!H35*0.43,2)</f>
        <v>0</v>
      </c>
      <c r="F14" s="80">
        <f>ROUND('PRESUPUESTO P.II.B-Agrupación'!H35-E14,2)</f>
        <v>0</v>
      </c>
      <c r="G14" s="513">
        <f t="shared" ref="G14:G28" si="0">ROUND(SUM(C14:D14),2)</f>
        <v>0</v>
      </c>
      <c r="H14" s="527">
        <f t="shared" ref="H14:H28" si="1">ROUND(SUM(E14:F14),2)</f>
        <v>0</v>
      </c>
      <c r="I14" s="529">
        <f t="shared" ref="I14:I27" si="2">ROUND(SUM(G14:H14),2)</f>
        <v>0</v>
      </c>
    </row>
    <row r="15" spans="1:9" ht="14.25" customHeight="1" thickBot="1" x14ac:dyDescent="0.25">
      <c r="A15" s="79">
        <f>'PRESUPUESTO P.II.B-Agrupación'!G13</f>
        <v>0</v>
      </c>
      <c r="B15" s="84" t="s">
        <v>412</v>
      </c>
      <c r="C15" s="78">
        <f>ROUND(('PRESUPUESTO P.II.B-Agrupación'!G34+'PRESUPUESTO P.II.B-Agrupación'!G30)*0.43,2)</f>
        <v>0</v>
      </c>
      <c r="D15" s="78">
        <f>ROUND(('PRESUPUESTO P.II.B-Agrupación'!G34+'PRESUPUESTO P.II.B-Agrupación'!G30)-C15,2)</f>
        <v>0</v>
      </c>
      <c r="E15" s="78">
        <f>ROUND(('PRESUPUESTO P.II.B-Agrupación'!H34+'PRESUPUESTO P.II.B-Agrupación'!H30)*0.43,2)</f>
        <v>0</v>
      </c>
      <c r="F15" s="78">
        <f>ROUND(('PRESUPUESTO P.II.B-Agrupación'!H34+'PRESUPUESTO P.II.B-Agrupación'!H30)-E15,2)</f>
        <v>0</v>
      </c>
      <c r="G15" s="223">
        <f t="shared" si="0"/>
        <v>0</v>
      </c>
      <c r="H15" s="528">
        <f t="shared" si="1"/>
        <v>0</v>
      </c>
      <c r="I15" s="224">
        <f t="shared" si="2"/>
        <v>0</v>
      </c>
    </row>
    <row r="16" spans="1:9" ht="14.25" customHeight="1" thickBot="1" x14ac:dyDescent="0.25">
      <c r="A16" s="76"/>
      <c r="B16" s="83" t="s">
        <v>411</v>
      </c>
      <c r="C16" s="1044">
        <f>ROUND('PRESUPUESTO P.II.B-Agrupación'!G38,2)</f>
        <v>0</v>
      </c>
      <c r="D16" s="1045"/>
      <c r="E16" s="1043">
        <f>ROUND('PRESUPUESTO P.II.B-Agrupación'!H38,2)</f>
        <v>0</v>
      </c>
      <c r="F16" s="1043"/>
      <c r="G16" s="223">
        <f t="shared" si="0"/>
        <v>0</v>
      </c>
      <c r="H16" s="223">
        <f t="shared" si="1"/>
        <v>0</v>
      </c>
      <c r="I16" s="224">
        <f t="shared" si="2"/>
        <v>0</v>
      </c>
    </row>
    <row r="17" spans="1:12" ht="14.25" customHeight="1" thickBot="1" x14ac:dyDescent="0.25">
      <c r="A17" s="82">
        <f>'PRESUPUESTO P.II.B-Agrupación'!K13</f>
        <v>0</v>
      </c>
      <c r="B17" s="85" t="s">
        <v>413</v>
      </c>
      <c r="C17" s="81">
        <f>ROUND('PRESUPUESTO P.II.B-Agrupación'!J35*0.43,2)</f>
        <v>0</v>
      </c>
      <c r="D17" s="81">
        <f>ROUND('PRESUPUESTO P.II.B-Agrupación'!J35-C17,2)</f>
        <v>0</v>
      </c>
      <c r="E17" s="81">
        <f>ROUND('PRESUPUESTO P.II.B-Agrupación'!K35*0.43,2)</f>
        <v>0</v>
      </c>
      <c r="F17" s="81">
        <f>ROUND('PRESUPUESTO P.II.B-Agrupación'!K35-E17,2)</f>
        <v>0</v>
      </c>
      <c r="G17" s="81">
        <f t="shared" si="0"/>
        <v>0</v>
      </c>
      <c r="H17" s="81">
        <f t="shared" si="1"/>
        <v>0</v>
      </c>
      <c r="I17" s="71">
        <f t="shared" si="2"/>
        <v>0</v>
      </c>
    </row>
    <row r="18" spans="1:12" ht="14.25" customHeight="1" thickBot="1" x14ac:dyDescent="0.25">
      <c r="A18" s="79">
        <f>'PRESUPUESTO P.II.B-Agrupación'!J13</f>
        <v>0</v>
      </c>
      <c r="B18" s="84" t="s">
        <v>412</v>
      </c>
      <c r="C18" s="78">
        <f>ROUND(('PRESUPUESTO P.II.B-Agrupación'!J34+'PRESUPUESTO P.II.B-Agrupación'!J30)*0.43,2)</f>
        <v>0</v>
      </c>
      <c r="D18" s="78">
        <f>ROUND(('PRESUPUESTO P.II.B-Agrupación'!J34+'PRESUPUESTO P.II.B-Agrupación'!J30)-C18,2)</f>
        <v>0</v>
      </c>
      <c r="E18" s="78">
        <f>ROUND(('PRESUPUESTO P.II.B-Agrupación'!K34+'PRESUPUESTO P.II.B-Agrupación'!K30)*0.43,2)</f>
        <v>0</v>
      </c>
      <c r="F18" s="78">
        <f>ROUND(('PRESUPUESTO P.II.B-Agrupación'!K34+'PRESUPUESTO P.II.B-Agrupación'!K30)-E18,2)</f>
        <v>0</v>
      </c>
      <c r="G18" s="81">
        <f t="shared" si="0"/>
        <v>0</v>
      </c>
      <c r="H18" s="81">
        <f t="shared" si="1"/>
        <v>0</v>
      </c>
      <c r="I18" s="71">
        <f t="shared" si="2"/>
        <v>0</v>
      </c>
    </row>
    <row r="19" spans="1:12" ht="14.25" customHeight="1" thickBot="1" x14ac:dyDescent="0.25">
      <c r="A19" s="76"/>
      <c r="B19" s="83" t="s">
        <v>411</v>
      </c>
      <c r="C19" s="1044">
        <f>ROUND('PRESUPUESTO P.II.B-Agrupación'!J38,2)</f>
        <v>0</v>
      </c>
      <c r="D19" s="1045"/>
      <c r="E19" s="1043">
        <f>ROUND('PRESUPUESTO P.II.B-Agrupación'!K38,2)</f>
        <v>0</v>
      </c>
      <c r="F19" s="1043"/>
      <c r="G19" s="223">
        <f t="shared" si="0"/>
        <v>0</v>
      </c>
      <c r="H19" s="223">
        <f t="shared" si="1"/>
        <v>0</v>
      </c>
      <c r="I19" s="224">
        <f t="shared" si="2"/>
        <v>0</v>
      </c>
      <c r="L19" s="586"/>
    </row>
    <row r="20" spans="1:12" ht="14.25" customHeight="1" thickBot="1" x14ac:dyDescent="0.25">
      <c r="A20" s="82">
        <f>'PRESUPUESTO P.II.B-Agrupación'!N13</f>
        <v>0</v>
      </c>
      <c r="B20" s="85" t="s">
        <v>413</v>
      </c>
      <c r="C20" s="81">
        <f>ROUND('PRESUPUESTO P.II.B-Agrupación'!M35*0.43,2)</f>
        <v>0</v>
      </c>
      <c r="D20" s="81">
        <f>ROUND('PRESUPUESTO P.II.B-Agrupación'!M35-C20,2)</f>
        <v>0</v>
      </c>
      <c r="E20" s="81">
        <f>ROUND('PRESUPUESTO P.II.B-Agrupación'!N35*0.43,2)</f>
        <v>0</v>
      </c>
      <c r="F20" s="80">
        <f>ROUND('PRESUPUESTO P.II.B-Agrupación'!N35-E20,2)</f>
        <v>0</v>
      </c>
      <c r="G20" s="81">
        <f t="shared" si="0"/>
        <v>0</v>
      </c>
      <c r="H20" s="81">
        <f t="shared" si="1"/>
        <v>0</v>
      </c>
      <c r="I20" s="224">
        <f t="shared" si="2"/>
        <v>0</v>
      </c>
    </row>
    <row r="21" spans="1:12" ht="14.25" customHeight="1" thickBot="1" x14ac:dyDescent="0.25">
      <c r="A21" s="79">
        <f>'PRESUPUESTO P.II.B-Agrupación'!M13</f>
        <v>0</v>
      </c>
      <c r="B21" s="84" t="s">
        <v>412</v>
      </c>
      <c r="C21" s="78">
        <f>ROUND(('PRESUPUESTO P.II.B-Agrupación'!M34+'PRESUPUESTO P.II.B-Agrupación'!M30)*0.43,2)</f>
        <v>0</v>
      </c>
      <c r="D21" s="78">
        <f>ROUND(('PRESUPUESTO P.II.B-Agrupación'!M34+'PRESUPUESTO P.II.B-Agrupación'!M30)-C21,2)</f>
        <v>0</v>
      </c>
      <c r="E21" s="78">
        <f>ROUND(('PRESUPUESTO P.II.B-Agrupación'!N34+'PRESUPUESTO P.II.B-Agrupación'!N30)*0.43,2)</f>
        <v>0</v>
      </c>
      <c r="F21" s="78">
        <f>ROUND(('PRESUPUESTO P.II.B-Agrupación'!N34+'PRESUPUESTO P.II.B-Agrupación'!N30)-E21,2)</f>
        <v>0</v>
      </c>
      <c r="G21" s="81">
        <f t="shared" si="0"/>
        <v>0</v>
      </c>
      <c r="H21" s="223">
        <f t="shared" si="1"/>
        <v>0</v>
      </c>
      <c r="I21" s="160">
        <f t="shared" si="2"/>
        <v>0</v>
      </c>
    </row>
    <row r="22" spans="1:12" ht="14.25" customHeight="1" thickBot="1" x14ac:dyDescent="0.25">
      <c r="A22" s="76"/>
      <c r="B22" s="83" t="s">
        <v>411</v>
      </c>
      <c r="C22" s="1097">
        <f>ROUND('PRESUPUESTO P.II.B-Agrupación'!M38,2)</f>
        <v>0</v>
      </c>
      <c r="D22" s="1098"/>
      <c r="E22" s="1048">
        <f>ROUND('PRESUPUESTO P.II.B-Agrupación'!N38,2)</f>
        <v>0</v>
      </c>
      <c r="F22" s="1048"/>
      <c r="G22" s="223">
        <f t="shared" si="0"/>
        <v>0</v>
      </c>
      <c r="H22" s="223">
        <f t="shared" si="1"/>
        <v>0</v>
      </c>
      <c r="I22" s="224">
        <f t="shared" si="2"/>
        <v>0</v>
      </c>
    </row>
    <row r="23" spans="1:12" ht="14.25" customHeight="1" thickBot="1" x14ac:dyDescent="0.25">
      <c r="A23" s="79">
        <f>'PRESUPUESTO P.II.B-Agrupación'!Q13</f>
        <v>0</v>
      </c>
      <c r="B23" s="85" t="s">
        <v>413</v>
      </c>
      <c r="C23" s="80">
        <f>ROUND('PRESUPUESTO P.II.B-Agrupación'!P35*0.43,2)</f>
        <v>0</v>
      </c>
      <c r="D23" s="80">
        <f>ROUND('PRESUPUESTO P.II.B-Agrupación'!P35-C23,2)</f>
        <v>0</v>
      </c>
      <c r="E23" s="80">
        <f>ROUND('PRESUPUESTO P.II.B-Agrupación'!Q35*0.43,2)</f>
        <v>0</v>
      </c>
      <c r="F23" s="80">
        <f>ROUND('PRESUPUESTO P.II.B-Agrupación'!Q35-E23,2)</f>
        <v>0</v>
      </c>
      <c r="G23" s="223">
        <f t="shared" si="0"/>
        <v>0</v>
      </c>
      <c r="H23" s="81">
        <f t="shared" si="1"/>
        <v>0</v>
      </c>
      <c r="I23" s="71">
        <f t="shared" si="2"/>
        <v>0</v>
      </c>
    </row>
    <row r="24" spans="1:12" ht="14.25" customHeight="1" thickBot="1" x14ac:dyDescent="0.25">
      <c r="A24" s="79">
        <f>'PRESUPUESTO P.II.B-Agrupación'!P13</f>
        <v>0</v>
      </c>
      <c r="B24" s="84" t="s">
        <v>412</v>
      </c>
      <c r="C24" s="78">
        <f>ROUND(('PRESUPUESTO P.II.B-Agrupación'!P34+'PRESUPUESTO P.II.B-Agrupación'!P30)*0.43,2)</f>
        <v>0</v>
      </c>
      <c r="D24" s="78">
        <f>ROUND(('PRESUPUESTO P.II.B-Agrupación'!P34+'PRESUPUESTO P.II.B-Agrupación'!P30)-C24,2)</f>
        <v>0</v>
      </c>
      <c r="E24" s="78">
        <f>ROUND(('PRESUPUESTO P.II.B-Agrupación'!Q34+'PRESUPUESTO P.II.B-Agrupación'!Q30)*0.43,2)</f>
        <v>0</v>
      </c>
      <c r="F24" s="78">
        <f>ROUND(('PRESUPUESTO P.II.B-Agrupación'!Q34+'PRESUPUESTO P.II.B-Agrupación'!Q30)-E24,2)</f>
        <v>0</v>
      </c>
      <c r="G24" s="223">
        <f t="shared" si="0"/>
        <v>0</v>
      </c>
      <c r="H24" s="223">
        <f t="shared" si="1"/>
        <v>0</v>
      </c>
      <c r="I24" s="71">
        <f t="shared" si="2"/>
        <v>0</v>
      </c>
    </row>
    <row r="25" spans="1:12" ht="14.25" customHeight="1" thickBot="1" x14ac:dyDescent="0.25">
      <c r="A25" s="76"/>
      <c r="B25" s="83" t="s">
        <v>411</v>
      </c>
      <c r="C25" s="1044">
        <f>ROUND('PRESUPUESTO P.II.B-Agrupación'!P38,2)</f>
        <v>0</v>
      </c>
      <c r="D25" s="1045"/>
      <c r="E25" s="1043">
        <f>ROUND('PRESUPUESTO P.II.B-Agrupación'!Q38,2)</f>
        <v>0</v>
      </c>
      <c r="F25" s="1043"/>
      <c r="G25" s="216">
        <f t="shared" si="0"/>
        <v>0</v>
      </c>
      <c r="H25" s="223">
        <f t="shared" si="1"/>
        <v>0</v>
      </c>
      <c r="I25" s="224">
        <f t="shared" si="2"/>
        <v>0</v>
      </c>
    </row>
    <row r="26" spans="1:12" ht="14.25" customHeight="1" thickBot="1" x14ac:dyDescent="0.25">
      <c r="A26" s="79">
        <f>'PRESUPUESTO P.II.B-Agrupación'!T13</f>
        <v>0</v>
      </c>
      <c r="B26" s="85" t="s">
        <v>413</v>
      </c>
      <c r="C26" s="80">
        <f>ROUND('PRESUPUESTO P.II.B-Agrupación'!S35*0.43,2)</f>
        <v>0</v>
      </c>
      <c r="D26" s="80">
        <f>ROUND('PRESUPUESTO P.II.B-Agrupación'!S35-C26,2)</f>
        <v>0</v>
      </c>
      <c r="E26" s="80">
        <f>ROUND('PRESUPUESTO P.II.B-Agrupación'!T35*0.43,2)</f>
        <v>0</v>
      </c>
      <c r="F26" s="80">
        <f>ROUND('PRESUPUESTO P.II.B-Agrupación'!T35-E26,2)</f>
        <v>0</v>
      </c>
      <c r="G26" s="81">
        <f t="shared" si="0"/>
        <v>0</v>
      </c>
      <c r="H26" s="81">
        <f t="shared" si="1"/>
        <v>0</v>
      </c>
      <c r="I26" s="71">
        <f t="shared" si="2"/>
        <v>0</v>
      </c>
    </row>
    <row r="27" spans="1:12" ht="14.25" customHeight="1" thickBot="1" x14ac:dyDescent="0.25">
      <c r="A27" s="79">
        <f>'PRESUPUESTO P.II.B-Agrupación'!S13</f>
        <v>0</v>
      </c>
      <c r="B27" s="84" t="s">
        <v>412</v>
      </c>
      <c r="C27" s="78">
        <f>ROUND(('PRESUPUESTO P.II.B-Agrupación'!S34+'PRESUPUESTO P.II.B-Agrupación'!S30)*0.43,2)</f>
        <v>0</v>
      </c>
      <c r="D27" s="78">
        <f>ROUND(('PRESUPUESTO P.II.B-Agrupación'!S34+'PRESUPUESTO P.II.B-Agrupación'!S30)-C27,2)</f>
        <v>0</v>
      </c>
      <c r="E27" s="78">
        <f>ROUND(('PRESUPUESTO P.II.B-Agrupación'!T34+'PRESUPUESTO P.II.B-Agrupación'!T30)*0.43,2)</f>
        <v>0</v>
      </c>
      <c r="F27" s="78">
        <f>ROUND(('PRESUPUESTO P.II.B-Agrupación'!T34+'PRESUPUESTO P.II.B-Agrupación'!T30)-E27,2)</f>
        <v>0</v>
      </c>
      <c r="G27" s="81">
        <f t="shared" si="0"/>
        <v>0</v>
      </c>
      <c r="H27" s="81">
        <f t="shared" si="1"/>
        <v>0</v>
      </c>
      <c r="I27" s="224">
        <f t="shared" si="2"/>
        <v>0</v>
      </c>
    </row>
    <row r="28" spans="1:12" ht="14.25" customHeight="1" thickBot="1" x14ac:dyDescent="0.25">
      <c r="A28" s="76"/>
      <c r="B28" s="83" t="s">
        <v>411</v>
      </c>
      <c r="C28" s="1044">
        <f>ROUND('PRESUPUESTO P.II.B-Agrupación'!S38,2)</f>
        <v>0</v>
      </c>
      <c r="D28" s="1045"/>
      <c r="E28" s="1043">
        <f>ROUND('PRESUPUESTO P.II.B-Agrupación'!T38,2)</f>
        <v>0</v>
      </c>
      <c r="F28" s="1043"/>
      <c r="G28" s="530">
        <f t="shared" si="0"/>
        <v>0</v>
      </c>
      <c r="H28" s="530">
        <f t="shared" si="1"/>
        <v>0</v>
      </c>
      <c r="I28" s="531">
        <f t="shared" ref="I28" si="3">SUM(G28:H28)</f>
        <v>0</v>
      </c>
    </row>
    <row r="29" spans="1:12" ht="14.25" customHeight="1" x14ac:dyDescent="0.2">
      <c r="B29" s="122" t="s">
        <v>410</v>
      </c>
      <c r="C29" s="72">
        <f t="shared" ref="C29:I29" si="4">ROUND(SUM(C14,C17,C20,C23,C26),2)</f>
        <v>0</v>
      </c>
      <c r="D29" s="72">
        <f t="shared" si="4"/>
        <v>0</v>
      </c>
      <c r="E29" s="72">
        <f t="shared" si="4"/>
        <v>0</v>
      </c>
      <c r="F29" s="72">
        <f t="shared" si="4"/>
        <v>0</v>
      </c>
      <c r="G29" s="72">
        <f t="shared" si="4"/>
        <v>0</v>
      </c>
      <c r="H29" s="72">
        <f t="shared" si="4"/>
        <v>0</v>
      </c>
      <c r="I29" s="532">
        <f t="shared" si="4"/>
        <v>0</v>
      </c>
      <c r="J29" s="533"/>
    </row>
    <row r="30" spans="1:12" ht="31.5" customHeight="1" thickBot="1" x14ac:dyDescent="0.25">
      <c r="A30" s="43"/>
      <c r="B30" s="70"/>
      <c r="C30" s="69" t="s">
        <v>450</v>
      </c>
      <c r="D30" s="69" t="s">
        <v>408</v>
      </c>
      <c r="E30" s="69" t="s">
        <v>449</v>
      </c>
      <c r="F30" s="69" t="s">
        <v>451</v>
      </c>
      <c r="G30" s="69" t="s">
        <v>405</v>
      </c>
      <c r="H30" s="69" t="s">
        <v>404</v>
      </c>
      <c r="I30" s="68" t="s">
        <v>403</v>
      </c>
    </row>
  </sheetData>
  <mergeCells count="24">
    <mergeCell ref="C25:D25"/>
    <mergeCell ref="E25:F25"/>
    <mergeCell ref="C28:D28"/>
    <mergeCell ref="E28:F28"/>
    <mergeCell ref="C16:D16"/>
    <mergeCell ref="E16:F16"/>
    <mergeCell ref="C19:D19"/>
    <mergeCell ref="E19:F19"/>
    <mergeCell ref="C22:D22"/>
    <mergeCell ref="E22:F22"/>
    <mergeCell ref="B7:I7"/>
    <mergeCell ref="B8:I8"/>
    <mergeCell ref="B9:I9"/>
    <mergeCell ref="B10:I10"/>
    <mergeCell ref="C12:D12"/>
    <mergeCell ref="E12:F12"/>
    <mergeCell ref="G12:I12"/>
    <mergeCell ref="B11:I11"/>
    <mergeCell ref="B6:I6"/>
    <mergeCell ref="B1:I1"/>
    <mergeCell ref="B2:I2"/>
    <mergeCell ref="B3:I3"/>
    <mergeCell ref="B4:I4"/>
    <mergeCell ref="B5:I5"/>
  </mergeCells>
  <pageMargins left="0.7" right="0.7" top="0.75" bottom="0.75" header="0.3" footer="0.3"/>
  <pageSetup paperSize="9" scale="38" orientation="portrait" verticalDpi="12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5"/>
  <dimension ref="A1:I15"/>
  <sheetViews>
    <sheetView zoomScale="80" zoomScaleNormal="80" workbookViewId="0">
      <selection activeCell="B9" sqref="B9:I9"/>
    </sheetView>
  </sheetViews>
  <sheetFormatPr baseColWidth="10" defaultRowHeight="15" x14ac:dyDescent="0.2"/>
  <cols>
    <col min="1" max="1" width="66.33203125" customWidth="1"/>
    <col min="2" max="2" width="19.83203125" customWidth="1"/>
  </cols>
  <sheetData>
    <row r="1" spans="1:9" x14ac:dyDescent="0.2">
      <c r="A1" s="95" t="s">
        <v>431</v>
      </c>
      <c r="B1" s="985">
        <f>'PRESUPUESTO P.I.A-Entidad'!E4</f>
        <v>0</v>
      </c>
      <c r="C1" s="986"/>
      <c r="D1" s="986"/>
      <c r="E1" s="986"/>
      <c r="F1" s="986"/>
      <c r="G1" s="986"/>
      <c r="H1" s="986"/>
      <c r="I1" s="987"/>
    </row>
    <row r="2" spans="1:9" x14ac:dyDescent="0.2">
      <c r="A2" s="94" t="s">
        <v>430</v>
      </c>
      <c r="B2" s="1025"/>
      <c r="C2" s="1026"/>
      <c r="D2" s="1026"/>
      <c r="E2" s="1026"/>
      <c r="F2" s="1026"/>
      <c r="G2" s="1026"/>
      <c r="H2" s="1026"/>
      <c r="I2" s="1027"/>
    </row>
    <row r="3" spans="1:9" x14ac:dyDescent="0.2">
      <c r="A3" s="93" t="s">
        <v>376</v>
      </c>
      <c r="B3" s="1022">
        <f>'PRESUPUESTO P.I.A-Entidad'!D9</f>
        <v>0</v>
      </c>
      <c r="C3" s="1023"/>
      <c r="D3" s="1023"/>
      <c r="E3" s="1023"/>
      <c r="F3" s="1023"/>
      <c r="G3" s="1023"/>
      <c r="H3" s="1023"/>
      <c r="I3" s="1024"/>
    </row>
    <row r="4" spans="1:9" x14ac:dyDescent="0.2">
      <c r="A4" s="93" t="s">
        <v>452</v>
      </c>
      <c r="B4" s="1022">
        <f>'PRESUPUESTO P.I.A-Entidad'!D10</f>
        <v>0</v>
      </c>
      <c r="C4" s="1023"/>
      <c r="D4" s="1023"/>
      <c r="E4" s="1023"/>
      <c r="F4" s="1023"/>
      <c r="G4" s="1023"/>
      <c r="H4" s="1023"/>
      <c r="I4" s="1024"/>
    </row>
    <row r="5" spans="1:9" x14ac:dyDescent="0.2">
      <c r="A5" s="93" t="s">
        <v>429</v>
      </c>
      <c r="B5" s="1022">
        <f>'PRESUPUESTO P.I.A-Entidad'!D8</f>
        <v>0</v>
      </c>
      <c r="C5" s="1023"/>
      <c r="D5" s="1023"/>
      <c r="E5" s="1023"/>
      <c r="F5" s="1023"/>
      <c r="G5" s="1023"/>
      <c r="H5" s="1023"/>
      <c r="I5" s="1024"/>
    </row>
    <row r="6" spans="1:9" x14ac:dyDescent="0.2">
      <c r="A6" s="93" t="s">
        <v>426</v>
      </c>
      <c r="B6" s="1028">
        <f>ROUND('PRESUPUESTO P.I.A-Entidad'!D30,2)</f>
        <v>0</v>
      </c>
      <c r="C6" s="1029"/>
      <c r="D6" s="1029"/>
      <c r="E6" s="1029"/>
      <c r="F6" s="1029"/>
      <c r="G6" s="1029"/>
      <c r="H6" s="1029"/>
      <c r="I6" s="1030"/>
    </row>
    <row r="7" spans="1:9" x14ac:dyDescent="0.2">
      <c r="A7" s="93" t="s">
        <v>461</v>
      </c>
      <c r="B7" s="1028">
        <f>ROUND('PRESUPUESTO P.I.A-Entidad'!D32,2)</f>
        <v>0</v>
      </c>
      <c r="C7" s="1029"/>
      <c r="D7" s="1029"/>
      <c r="E7" s="1029"/>
      <c r="F7" s="1029"/>
      <c r="G7" s="1029"/>
      <c r="H7" s="1029"/>
      <c r="I7" s="1030"/>
    </row>
    <row r="8" spans="1:9" x14ac:dyDescent="0.2">
      <c r="A8" s="93" t="s">
        <v>425</v>
      </c>
      <c r="B8" s="1031">
        <f>ROUND(SUM(C12,E12),2)</f>
        <v>0</v>
      </c>
      <c r="C8" s="1032"/>
      <c r="D8" s="1032"/>
      <c r="E8" s="1032"/>
      <c r="F8" s="1032"/>
      <c r="G8" s="1032"/>
      <c r="H8" s="1032"/>
      <c r="I8" s="1033"/>
    </row>
    <row r="9" spans="1:9" ht="16" thickBot="1" x14ac:dyDescent="0.25">
      <c r="A9" s="114" t="s">
        <v>424</v>
      </c>
      <c r="B9" s="1034">
        <f>ROUND(SUM(D12,F12),2)</f>
        <v>0</v>
      </c>
      <c r="C9" s="1035"/>
      <c r="D9" s="1035"/>
      <c r="E9" s="1035"/>
      <c r="F9" s="1035"/>
      <c r="G9" s="1035"/>
      <c r="H9" s="1035"/>
      <c r="I9" s="1036"/>
    </row>
    <row r="10" spans="1:9" ht="16" thickBot="1" x14ac:dyDescent="0.25">
      <c r="A10" s="212" t="s">
        <v>432</v>
      </c>
      <c r="B10" s="214" t="s">
        <v>421</v>
      </c>
      <c r="C10" s="1087" t="s">
        <v>399</v>
      </c>
      <c r="D10" s="1088"/>
      <c r="E10" s="1087" t="s">
        <v>390</v>
      </c>
      <c r="F10" s="1088"/>
      <c r="G10" s="1089" t="s">
        <v>420</v>
      </c>
      <c r="H10" s="1090"/>
      <c r="I10" s="1091"/>
    </row>
    <row r="11" spans="1:9" ht="31" thickBot="1" x14ac:dyDescent="0.25">
      <c r="A11" s="213"/>
      <c r="B11" s="218" t="s">
        <v>419</v>
      </c>
      <c r="C11" s="219" t="s">
        <v>418</v>
      </c>
      <c r="D11" s="219" t="s">
        <v>417</v>
      </c>
      <c r="E11" s="219" t="s">
        <v>418</v>
      </c>
      <c r="F11" s="219" t="s">
        <v>417</v>
      </c>
      <c r="G11" s="220" t="s">
        <v>416</v>
      </c>
      <c r="H11" s="220" t="s">
        <v>415</v>
      </c>
      <c r="I11" s="221" t="s">
        <v>414</v>
      </c>
    </row>
    <row r="12" spans="1:9" ht="16" thickBot="1" x14ac:dyDescent="0.25">
      <c r="A12" s="198">
        <f>'PRESUPUESTO P.I.A-Entidad'!D9</f>
        <v>0</v>
      </c>
      <c r="B12" s="1099" t="s">
        <v>413</v>
      </c>
      <c r="C12" s="1102">
        <f>ROUND('PRESUPUESTO P.I.A-Entidad'!E30*0.43,2)</f>
        <v>0</v>
      </c>
      <c r="D12" s="1102">
        <f>ROUND('PRESUPUESTO P.I.A-Entidad'!E30-C12,2)</f>
        <v>0</v>
      </c>
      <c r="E12" s="1102">
        <f>ROUND('PRESUPUESTO P.I.A-Entidad'!F30*0.43,2)</f>
        <v>0</v>
      </c>
      <c r="F12" s="1102">
        <f>ROUND('PRESUPUESTO P.I.A-Entidad'!F30-E12,2)</f>
        <v>0</v>
      </c>
      <c r="G12" s="1102">
        <f>ROUND(SUM(C12:D13),2)</f>
        <v>0</v>
      </c>
      <c r="H12" s="1102">
        <f>ROUND(SUM(E12:F13),2)</f>
        <v>0</v>
      </c>
      <c r="I12" s="1101">
        <f>ROUND(SUM(G12:H13),2)</f>
        <v>0</v>
      </c>
    </row>
    <row r="13" spans="1:9" ht="16" thickBot="1" x14ac:dyDescent="0.25">
      <c r="A13" s="199">
        <f>'PRESUPUESTO P.I.A-Entidad'!D10</f>
        <v>0</v>
      </c>
      <c r="B13" s="1099"/>
      <c r="C13" s="1102"/>
      <c r="D13" s="1102"/>
      <c r="E13" s="1102"/>
      <c r="F13" s="1102"/>
      <c r="G13" s="1102"/>
      <c r="H13" s="1102"/>
      <c r="I13" s="1101"/>
    </row>
    <row r="14" spans="1:9" ht="16" thickBot="1" x14ac:dyDescent="0.25">
      <c r="A14" s="200"/>
      <c r="B14" s="215" t="s">
        <v>530</v>
      </c>
      <c r="C14" s="1100">
        <f>ROUND('PRESUPUESTO P.I.A-Entidad'!E31,2)</f>
        <v>0</v>
      </c>
      <c r="D14" s="1100"/>
      <c r="E14" s="1100">
        <f>ROUND('PRESUPUESTO P.I.A-Entidad'!F31,2)</f>
        <v>0</v>
      </c>
      <c r="F14" s="1100"/>
      <c r="G14" s="216">
        <f>C14</f>
        <v>0</v>
      </c>
      <c r="H14" s="216">
        <f>E14</f>
        <v>0</v>
      </c>
      <c r="I14" s="217">
        <f>ROUND(SUM(G14:H14),2)</f>
        <v>0</v>
      </c>
    </row>
    <row r="15" spans="1:9" ht="26.25" customHeight="1" thickBot="1" x14ac:dyDescent="0.25">
      <c r="A15" s="43"/>
      <c r="B15" s="211"/>
      <c r="C15" s="210" t="s">
        <v>409</v>
      </c>
      <c r="D15" s="69" t="s">
        <v>408</v>
      </c>
      <c r="E15" s="69" t="s">
        <v>407</v>
      </c>
      <c r="F15" s="69" t="s">
        <v>406</v>
      </c>
      <c r="G15" s="69" t="s">
        <v>405</v>
      </c>
      <c r="H15" s="69" t="s">
        <v>404</v>
      </c>
      <c r="I15" s="98" t="s">
        <v>403</v>
      </c>
    </row>
  </sheetData>
  <sheetProtection algorithmName="SHA-512" hashValue="06hyDL17IhXeov0VF0AZGdazXacqQqKLbLL6iuyKaHuzNtYawtS54FmLZXIWzTyXttCvr/Iw9fiCHP0B001akw==" saltValue="nuDzmCUvenS/OiVyKDSnog==" spinCount="100000" sheet="1" objects="1" scenarios="1"/>
  <mergeCells count="22">
    <mergeCell ref="C14:D14"/>
    <mergeCell ref="E14:F14"/>
    <mergeCell ref="B6:I6"/>
    <mergeCell ref="B7:I7"/>
    <mergeCell ref="B8:I8"/>
    <mergeCell ref="B9:I9"/>
    <mergeCell ref="C10:D10"/>
    <mergeCell ref="E10:F10"/>
    <mergeCell ref="G10:I10"/>
    <mergeCell ref="I12:I13"/>
    <mergeCell ref="H12:H13"/>
    <mergeCell ref="G12:G13"/>
    <mergeCell ref="F12:F13"/>
    <mergeCell ref="E12:E13"/>
    <mergeCell ref="D12:D13"/>
    <mergeCell ref="C12:C13"/>
    <mergeCell ref="B12:B13"/>
    <mergeCell ref="B1:I1"/>
    <mergeCell ref="B2:I2"/>
    <mergeCell ref="B3:I3"/>
    <mergeCell ref="B5:I5"/>
    <mergeCell ref="B4:I4"/>
  </mergeCells>
  <pageMargins left="0.7" right="0.7" top="0.75" bottom="0.75" header="0.3" footer="0.3"/>
  <pageSetup paperSize="9" scale="53" orientation="portrait" horizontalDpi="1200" verticalDpi="1200"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17"/>
  <dimension ref="A1:L38"/>
  <sheetViews>
    <sheetView workbookViewId="0">
      <selection activeCell="B8" sqref="B8"/>
    </sheetView>
  </sheetViews>
  <sheetFormatPr baseColWidth="10" defaultColWidth="11.5" defaultRowHeight="15" x14ac:dyDescent="0.2"/>
  <cols>
    <col min="1" max="1" width="1.5" style="1" customWidth="1"/>
    <col min="2" max="2" width="59" style="1" customWidth="1"/>
    <col min="3" max="10" width="11.5" style="1"/>
    <col min="11" max="11" width="9.83203125" style="1" customWidth="1"/>
    <col min="12" max="16384" width="11.5" style="1"/>
  </cols>
  <sheetData>
    <row r="1" spans="1:12" ht="69" customHeight="1" x14ac:dyDescent="0.2">
      <c r="A1" s="11"/>
      <c r="B1" s="11"/>
      <c r="C1" s="11"/>
      <c r="D1" s="11"/>
      <c r="E1" s="11"/>
      <c r="F1" s="11"/>
      <c r="G1" s="11"/>
      <c r="H1" s="11"/>
      <c r="I1" s="11"/>
      <c r="J1" s="11"/>
      <c r="K1" s="11"/>
      <c r="L1" s="11"/>
    </row>
    <row r="2" spans="1:12" ht="17.25" customHeight="1" x14ac:dyDescent="0.2">
      <c r="A2" s="11"/>
      <c r="B2" s="12" t="s">
        <v>50</v>
      </c>
      <c r="C2" s="9"/>
      <c r="D2" s="9"/>
      <c r="E2" s="9"/>
      <c r="F2" s="9"/>
      <c r="G2" s="9"/>
      <c r="H2" s="9"/>
      <c r="I2" s="9"/>
      <c r="J2" s="9"/>
      <c r="K2" s="9"/>
      <c r="L2" s="9"/>
    </row>
    <row r="3" spans="1:12" ht="20.25" customHeight="1" x14ac:dyDescent="0.2">
      <c r="B3" s="11"/>
      <c r="C3" s="11"/>
      <c r="D3" s="11"/>
      <c r="E3" s="11"/>
      <c r="F3" s="11"/>
      <c r="G3" s="11"/>
      <c r="H3" s="11"/>
      <c r="I3" s="11"/>
      <c r="J3" s="11"/>
      <c r="K3" s="11"/>
      <c r="L3" s="11"/>
    </row>
    <row r="4" spans="1:12" ht="50.25" customHeight="1" x14ac:dyDescent="0.2">
      <c r="A4" s="11"/>
      <c r="B4" s="1103" t="s">
        <v>740</v>
      </c>
      <c r="C4" s="1103"/>
      <c r="D4" s="1103"/>
      <c r="E4" s="1103"/>
      <c r="F4" s="1103"/>
      <c r="G4" s="1103"/>
      <c r="H4" s="1103"/>
      <c r="I4" s="1103"/>
      <c r="J4" s="1103"/>
      <c r="K4" s="1103"/>
      <c r="L4" s="1103"/>
    </row>
    <row r="5" spans="1:12" x14ac:dyDescent="0.2">
      <c r="B5" s="424" t="s">
        <v>691</v>
      </c>
      <c r="C5" s="961">
        <f>'DATOS GENERALES'!E24</f>
        <v>0</v>
      </c>
      <c r="D5" s="961"/>
      <c r="E5" s="961"/>
      <c r="F5" s="961"/>
      <c r="G5" s="961"/>
      <c r="H5" s="961"/>
      <c r="I5" s="961"/>
      <c r="J5" s="961"/>
      <c r="K5" s="961"/>
      <c r="L5" s="961"/>
    </row>
    <row r="6" spans="1:12" x14ac:dyDescent="0.2">
      <c r="B6" s="424" t="s">
        <v>652</v>
      </c>
      <c r="C6" s="961">
        <f>'DATOS GENERALES'!E26</f>
        <v>0</v>
      </c>
      <c r="D6" s="961"/>
      <c r="E6" s="961"/>
      <c r="F6" s="961"/>
      <c r="G6" s="961"/>
      <c r="H6" s="961"/>
      <c r="I6" s="961"/>
      <c r="J6" s="961"/>
      <c r="K6" s="961"/>
      <c r="L6" s="961"/>
    </row>
    <row r="7" spans="1:12" x14ac:dyDescent="0.2">
      <c r="B7" s="376"/>
      <c r="C7" s="374"/>
      <c r="D7" s="374"/>
      <c r="E7" s="374"/>
      <c r="F7" s="374"/>
      <c r="G7" s="374"/>
      <c r="H7" s="374"/>
      <c r="I7" s="374"/>
      <c r="J7" s="374"/>
      <c r="K7" s="494"/>
      <c r="L7" s="494"/>
    </row>
    <row r="8" spans="1:12" ht="26.25" hidden="1" customHeight="1" x14ac:dyDescent="0.2">
      <c r="B8" s="424" t="s">
        <v>460</v>
      </c>
      <c r="C8" s="961">
        <f>'DATOS GENERALES'!F319</f>
        <v>0</v>
      </c>
      <c r="D8" s="961"/>
      <c r="E8" s="961"/>
      <c r="F8" s="961"/>
      <c r="G8" s="961"/>
      <c r="H8" s="961"/>
      <c r="I8" s="961"/>
      <c r="J8" s="961"/>
      <c r="K8" s="961"/>
      <c r="L8" s="961"/>
    </row>
    <row r="9" spans="1:12" ht="36.75" hidden="1" customHeight="1" x14ac:dyDescent="0.2">
      <c r="B9" s="424" t="s">
        <v>440</v>
      </c>
      <c r="C9" s="1104">
        <f>'DATOS GENERALES'!E360</f>
        <v>0</v>
      </c>
      <c r="D9" s="1104"/>
      <c r="E9" s="1104"/>
      <c r="F9" s="1104"/>
      <c r="G9" s="1104"/>
      <c r="H9" s="1104"/>
      <c r="I9" s="1104"/>
      <c r="J9" s="1104"/>
      <c r="K9" s="1104"/>
      <c r="L9" s="1104"/>
    </row>
    <row r="10" spans="1:12" hidden="1" x14ac:dyDescent="0.2">
      <c r="B10" s="424" t="s">
        <v>384</v>
      </c>
      <c r="C10" s="1104">
        <f>'DATOS GENERALES'!L360</f>
        <v>0</v>
      </c>
      <c r="D10" s="1104"/>
      <c r="E10" s="1104"/>
      <c r="F10" s="1104"/>
      <c r="G10" s="1104"/>
      <c r="H10" s="1104"/>
      <c r="I10" s="1104"/>
      <c r="J10" s="1104"/>
      <c r="K10" s="1104"/>
      <c r="L10" s="1104"/>
    </row>
    <row r="11" spans="1:12" hidden="1" x14ac:dyDescent="0.2">
      <c r="B11" s="424" t="s">
        <v>531</v>
      </c>
      <c r="C11" s="1104">
        <f>'DATOS GENERALES'!E362</f>
        <v>0</v>
      </c>
      <c r="D11" s="1104"/>
      <c r="E11" s="1104"/>
      <c r="F11" s="1104"/>
      <c r="G11" s="1104"/>
      <c r="H11" s="1104"/>
      <c r="I11" s="1104"/>
      <c r="J11" s="1104"/>
      <c r="K11" s="1104"/>
      <c r="L11" s="1104"/>
    </row>
    <row r="12" spans="1:12" hidden="1" x14ac:dyDescent="0.2">
      <c r="B12" s="495"/>
      <c r="C12" s="374"/>
      <c r="D12" s="374"/>
      <c r="E12" s="374"/>
      <c r="F12" s="374"/>
      <c r="G12" s="374"/>
      <c r="H12" s="374"/>
      <c r="I12" s="374"/>
      <c r="J12" s="374"/>
      <c r="K12" s="374"/>
      <c r="L12" s="374"/>
    </row>
    <row r="13" spans="1:12" ht="25.5" hidden="1" customHeight="1" x14ac:dyDescent="0.2">
      <c r="B13" s="424" t="s">
        <v>455</v>
      </c>
      <c r="C13" s="1105" t="str">
        <f>'DATOS GENERALES'!F368</f>
        <v xml:space="preserve">ALMUNIA 4.0 — Recuperación del huerto tradicional gracias a las oportunidades de la digitalización. Saberes locales, datos y bioeconomía circular: un modelo escalable de regeneración rural europea bajo la Nueva Bauhaus. </v>
      </c>
      <c r="D13" s="1105"/>
      <c r="E13" s="1105"/>
      <c r="F13" s="1105"/>
      <c r="G13" s="1105"/>
      <c r="H13" s="1105"/>
      <c r="I13" s="1105"/>
      <c r="J13" s="1105"/>
      <c r="K13" s="1105"/>
      <c r="L13" s="1105"/>
    </row>
    <row r="14" spans="1:12" ht="30" hidden="1" x14ac:dyDescent="0.2">
      <c r="B14" s="424" t="s">
        <v>442</v>
      </c>
      <c r="C14" s="945">
        <f>'DATOS GENERALES'!E409</f>
        <v>0</v>
      </c>
      <c r="D14" s="945"/>
      <c r="E14" s="945"/>
      <c r="F14" s="945"/>
      <c r="G14" s="945"/>
      <c r="H14" s="945"/>
      <c r="I14" s="945"/>
      <c r="J14" s="945"/>
      <c r="K14" s="945"/>
      <c r="L14" s="945"/>
    </row>
    <row r="15" spans="1:12" hidden="1" x14ac:dyDescent="0.2">
      <c r="B15" s="424" t="s">
        <v>383</v>
      </c>
      <c r="C15" s="945">
        <f>'DATOS GENERALES'!L409</f>
        <v>0</v>
      </c>
      <c r="D15" s="945"/>
      <c r="E15" s="945"/>
      <c r="F15" s="945"/>
      <c r="G15" s="945"/>
      <c r="H15" s="945"/>
      <c r="I15" s="945"/>
      <c r="J15" s="945"/>
      <c r="K15" s="945"/>
      <c r="L15" s="945"/>
    </row>
    <row r="16" spans="1:12" hidden="1" x14ac:dyDescent="0.2">
      <c r="B16" s="424" t="s">
        <v>565</v>
      </c>
      <c r="C16" s="945">
        <f>'DATOS GENERALES'!E411</f>
        <v>0</v>
      </c>
      <c r="D16" s="945"/>
      <c r="E16" s="945"/>
      <c r="F16" s="945"/>
      <c r="G16" s="945"/>
      <c r="H16" s="945"/>
      <c r="I16" s="945"/>
      <c r="J16" s="945"/>
      <c r="K16" s="945"/>
      <c r="L16" s="945"/>
    </row>
    <row r="17" spans="2:12" hidden="1" x14ac:dyDescent="0.2">
      <c r="B17" s="377"/>
      <c r="C17" s="377"/>
      <c r="D17" s="377"/>
      <c r="E17" s="377"/>
      <c r="F17" s="377"/>
      <c r="G17" s="377"/>
      <c r="H17" s="377"/>
      <c r="I17" s="377"/>
      <c r="J17" s="377"/>
      <c r="K17" s="377"/>
      <c r="L17" s="377"/>
    </row>
    <row r="18" spans="2:12" hidden="1" x14ac:dyDescent="0.2">
      <c r="B18" s="424" t="s">
        <v>456</v>
      </c>
      <c r="C18" s="961">
        <f>'DATOS GENERALES'!F417</f>
        <v>0</v>
      </c>
      <c r="D18" s="961"/>
      <c r="E18" s="961"/>
      <c r="F18" s="961"/>
      <c r="G18" s="961"/>
      <c r="H18" s="961"/>
      <c r="I18" s="961"/>
      <c r="J18" s="961"/>
      <c r="K18" s="961"/>
      <c r="L18" s="961"/>
    </row>
    <row r="19" spans="2:12" ht="30" hidden="1" x14ac:dyDescent="0.2">
      <c r="B19" s="424" t="s">
        <v>443</v>
      </c>
      <c r="C19" s="945">
        <f>'DATOS GENERALES'!E458</f>
        <v>0</v>
      </c>
      <c r="D19" s="945"/>
      <c r="E19" s="945"/>
      <c r="F19" s="945"/>
      <c r="G19" s="945"/>
      <c r="H19" s="945"/>
      <c r="I19" s="945"/>
      <c r="J19" s="945"/>
      <c r="K19" s="945"/>
      <c r="L19" s="945"/>
    </row>
    <row r="20" spans="2:12" hidden="1" x14ac:dyDescent="0.2">
      <c r="B20" s="424" t="s">
        <v>382</v>
      </c>
      <c r="C20" s="945">
        <f>'DATOS GENERALES'!L458</f>
        <v>0</v>
      </c>
      <c r="D20" s="945"/>
      <c r="E20" s="945"/>
      <c r="F20" s="945"/>
      <c r="G20" s="945"/>
      <c r="H20" s="945"/>
      <c r="I20" s="945"/>
      <c r="J20" s="945"/>
      <c r="K20" s="945"/>
      <c r="L20" s="945"/>
    </row>
    <row r="21" spans="2:12" hidden="1" x14ac:dyDescent="0.2">
      <c r="B21" s="424" t="s">
        <v>534</v>
      </c>
      <c r="C21" s="945">
        <f>'DATOS GENERALES'!E460</f>
        <v>0</v>
      </c>
      <c r="D21" s="945"/>
      <c r="E21" s="945"/>
      <c r="F21" s="945"/>
      <c r="G21" s="945"/>
      <c r="H21" s="945"/>
      <c r="I21" s="945"/>
      <c r="J21" s="945"/>
      <c r="K21" s="945"/>
      <c r="L21" s="945"/>
    </row>
    <row r="22" spans="2:12" hidden="1" x14ac:dyDescent="0.2">
      <c r="B22" s="377"/>
      <c r="C22" s="496"/>
      <c r="D22" s="496"/>
      <c r="E22" s="496"/>
      <c r="F22" s="496"/>
      <c r="G22" s="496"/>
      <c r="H22" s="496"/>
      <c r="I22" s="496"/>
      <c r="J22" s="496"/>
      <c r="K22" s="496"/>
      <c r="L22" s="496"/>
    </row>
    <row r="23" spans="2:12" hidden="1" x14ac:dyDescent="0.2">
      <c r="B23" s="424" t="s">
        <v>459</v>
      </c>
      <c r="C23" s="961">
        <f>'DATOS GENERALES'!F466</f>
        <v>0</v>
      </c>
      <c r="D23" s="961"/>
      <c r="E23" s="961"/>
      <c r="F23" s="961"/>
      <c r="G23" s="961"/>
      <c r="H23" s="961"/>
      <c r="I23" s="961"/>
      <c r="J23" s="961"/>
      <c r="K23" s="961"/>
      <c r="L23" s="961"/>
    </row>
    <row r="24" spans="2:12" ht="30" hidden="1" x14ac:dyDescent="0.2">
      <c r="B24" s="424" t="s">
        <v>444</v>
      </c>
      <c r="C24" s="945">
        <f>'DATOS GENERALES'!E507</f>
        <v>0</v>
      </c>
      <c r="D24" s="945"/>
      <c r="E24" s="945"/>
      <c r="F24" s="945"/>
      <c r="G24" s="945"/>
      <c r="H24" s="945"/>
      <c r="I24" s="945"/>
      <c r="J24" s="945"/>
      <c r="K24" s="945"/>
      <c r="L24" s="945"/>
    </row>
    <row r="25" spans="2:12" hidden="1" x14ac:dyDescent="0.2">
      <c r="B25" s="424" t="s">
        <v>381</v>
      </c>
      <c r="C25" s="945">
        <f>'DATOS GENERALES'!L507</f>
        <v>0</v>
      </c>
      <c r="D25" s="945"/>
      <c r="E25" s="945"/>
      <c r="F25" s="945"/>
      <c r="G25" s="945"/>
      <c r="H25" s="945"/>
      <c r="I25" s="945"/>
      <c r="J25" s="945"/>
      <c r="K25" s="945"/>
      <c r="L25" s="945"/>
    </row>
    <row r="26" spans="2:12" hidden="1" x14ac:dyDescent="0.2">
      <c r="B26" s="424" t="s">
        <v>533</v>
      </c>
      <c r="C26" s="945">
        <f>'DATOS GENERALES'!E509</f>
        <v>0</v>
      </c>
      <c r="D26" s="945"/>
      <c r="E26" s="945"/>
      <c r="F26" s="945"/>
      <c r="G26" s="945"/>
      <c r="H26" s="945"/>
      <c r="I26" s="945"/>
      <c r="J26" s="945"/>
      <c r="K26" s="945"/>
      <c r="L26" s="945"/>
    </row>
    <row r="27" spans="2:12" hidden="1" x14ac:dyDescent="0.2">
      <c r="B27" s="377"/>
      <c r="C27" s="496"/>
      <c r="D27" s="496"/>
      <c r="E27" s="496"/>
      <c r="F27" s="496"/>
      <c r="G27" s="496"/>
      <c r="H27" s="496"/>
      <c r="I27" s="496"/>
      <c r="J27" s="496"/>
      <c r="K27" s="496"/>
      <c r="L27" s="496"/>
    </row>
    <row r="28" spans="2:12" hidden="1" x14ac:dyDescent="0.2">
      <c r="B28" s="424" t="s">
        <v>457</v>
      </c>
      <c r="C28" s="961">
        <f>'DATOS GENERALES'!F517</f>
        <v>0</v>
      </c>
      <c r="D28" s="961"/>
      <c r="E28" s="961"/>
      <c r="F28" s="961"/>
      <c r="G28" s="961"/>
      <c r="H28" s="961"/>
      <c r="I28" s="961"/>
      <c r="J28" s="961"/>
      <c r="K28" s="961"/>
      <c r="L28" s="961"/>
    </row>
    <row r="29" spans="2:12" ht="30" hidden="1" x14ac:dyDescent="0.2">
      <c r="B29" s="424" t="s">
        <v>445</v>
      </c>
      <c r="C29" s="945">
        <f>'DATOS GENERALES'!E558</f>
        <v>0</v>
      </c>
      <c r="D29" s="945"/>
      <c r="E29" s="945"/>
      <c r="F29" s="945"/>
      <c r="G29" s="945"/>
      <c r="H29" s="945"/>
      <c r="I29" s="945"/>
      <c r="J29" s="945"/>
      <c r="K29" s="945"/>
      <c r="L29" s="945"/>
    </row>
    <row r="30" spans="2:12" hidden="1" x14ac:dyDescent="0.2">
      <c r="B30" s="424" t="s">
        <v>380</v>
      </c>
      <c r="C30" s="945">
        <f>'DATOS GENERALES'!L558</f>
        <v>0</v>
      </c>
      <c r="D30" s="945"/>
      <c r="E30" s="945"/>
      <c r="F30" s="945"/>
      <c r="G30" s="945"/>
      <c r="H30" s="945"/>
      <c r="I30" s="945"/>
      <c r="J30" s="945"/>
      <c r="K30" s="945"/>
      <c r="L30" s="945"/>
    </row>
    <row r="31" spans="2:12" hidden="1" x14ac:dyDescent="0.2">
      <c r="B31" s="424" t="s">
        <v>532</v>
      </c>
      <c r="C31" s="945">
        <f>'DATOS GENERALES'!E560</f>
        <v>0</v>
      </c>
      <c r="D31" s="945"/>
      <c r="E31" s="945"/>
      <c r="F31" s="945"/>
      <c r="G31" s="945"/>
      <c r="H31" s="945"/>
      <c r="I31" s="945"/>
      <c r="J31" s="945"/>
      <c r="K31" s="945"/>
      <c r="L31" s="945"/>
    </row>
    <row r="32" spans="2:12" hidden="1" x14ac:dyDescent="0.2">
      <c r="B32" s="377"/>
      <c r="C32" s="377"/>
      <c r="D32" s="377"/>
      <c r="E32" s="377"/>
      <c r="F32" s="377"/>
      <c r="G32" s="377"/>
      <c r="H32" s="377"/>
      <c r="I32" s="377"/>
      <c r="J32" s="377"/>
      <c r="K32" s="377"/>
      <c r="L32" s="377"/>
    </row>
    <row r="33" spans="2:12" ht="14.25" hidden="1" customHeight="1" x14ac:dyDescent="0.2">
      <c r="B33" s="424" t="s">
        <v>458</v>
      </c>
      <c r="C33" s="961">
        <f>'DATOS GENERALES'!F566</f>
        <v>0</v>
      </c>
      <c r="D33" s="961"/>
      <c r="E33" s="961"/>
      <c r="F33" s="961"/>
      <c r="G33" s="961"/>
      <c r="H33" s="961"/>
      <c r="I33" s="961"/>
      <c r="J33" s="961"/>
      <c r="K33" s="961"/>
      <c r="L33" s="961"/>
    </row>
    <row r="34" spans="2:12" ht="30" hidden="1" x14ac:dyDescent="0.2">
      <c r="B34" s="424" t="s">
        <v>446</v>
      </c>
      <c r="C34" s="945">
        <f>'DATOS GENERALES'!E607</f>
        <v>0</v>
      </c>
      <c r="D34" s="945"/>
      <c r="E34" s="945"/>
      <c r="F34" s="945"/>
      <c r="G34" s="945"/>
      <c r="H34" s="945"/>
      <c r="I34" s="945"/>
      <c r="J34" s="945"/>
      <c r="K34" s="945"/>
      <c r="L34" s="945"/>
    </row>
    <row r="35" spans="2:12" hidden="1" x14ac:dyDescent="0.2">
      <c r="B35" s="424" t="s">
        <v>379</v>
      </c>
      <c r="C35" s="945">
        <f>'DATOS GENERALES'!L607</f>
        <v>0</v>
      </c>
      <c r="D35" s="945"/>
      <c r="E35" s="945"/>
      <c r="F35" s="945"/>
      <c r="G35" s="945"/>
      <c r="H35" s="945"/>
      <c r="I35" s="945"/>
      <c r="J35" s="945"/>
      <c r="K35" s="945"/>
      <c r="L35" s="945"/>
    </row>
    <row r="36" spans="2:12" hidden="1" x14ac:dyDescent="0.2">
      <c r="B36" s="424" t="s">
        <v>567</v>
      </c>
      <c r="C36" s="945">
        <f>'DATOS GENERALES'!E609</f>
        <v>0</v>
      </c>
      <c r="D36" s="945"/>
      <c r="E36" s="945"/>
      <c r="F36" s="945"/>
      <c r="G36" s="945"/>
      <c r="H36" s="945"/>
      <c r="I36" s="945"/>
      <c r="J36" s="945"/>
      <c r="K36" s="945"/>
      <c r="L36" s="945"/>
    </row>
    <row r="37" spans="2:12" hidden="1" x14ac:dyDescent="0.2">
      <c r="B37" s="11"/>
      <c r="C37" s="11"/>
      <c r="D37" s="11"/>
      <c r="E37" s="11"/>
      <c r="F37" s="11"/>
      <c r="G37" s="11"/>
      <c r="H37" s="11"/>
      <c r="I37" s="11"/>
      <c r="J37" s="11"/>
      <c r="K37" s="11"/>
      <c r="L37" s="11"/>
    </row>
    <row r="38" spans="2:12" x14ac:dyDescent="0.2">
      <c r="B38" s="11"/>
      <c r="C38" s="11"/>
      <c r="D38" s="11"/>
      <c r="E38" s="11"/>
      <c r="F38" s="11"/>
      <c r="G38" s="11"/>
      <c r="H38" s="11"/>
      <c r="I38" s="11"/>
      <c r="J38" s="11"/>
      <c r="K38" s="11"/>
      <c r="L38" s="11"/>
    </row>
  </sheetData>
  <sheetProtection algorithmName="SHA-512" hashValue="sP/nsR+u5gfmVEGqZmwjX0cROajGSjxtHyiV2pfB6ArarbwcYDIL/gczm4h7MDYjrirPamgM4+djcmY9D42f0A==" saltValue="MhblBckSAFz7Yrex7zU2NA==" spinCount="100000" sheet="1" objects="1" scenarios="1"/>
  <mergeCells count="27">
    <mergeCell ref="C21:L21"/>
    <mergeCell ref="C33:L33"/>
    <mergeCell ref="C34:L34"/>
    <mergeCell ref="C35:L35"/>
    <mergeCell ref="C36:L36"/>
    <mergeCell ref="C23:L23"/>
    <mergeCell ref="C24:L24"/>
    <mergeCell ref="C25:L25"/>
    <mergeCell ref="C28:L28"/>
    <mergeCell ref="C29:L29"/>
    <mergeCell ref="C30:L30"/>
    <mergeCell ref="C31:L31"/>
    <mergeCell ref="C26:L26"/>
    <mergeCell ref="B4:L4"/>
    <mergeCell ref="C18:L18"/>
    <mergeCell ref="C19:L19"/>
    <mergeCell ref="C20:L20"/>
    <mergeCell ref="C5:L5"/>
    <mergeCell ref="C6:L6"/>
    <mergeCell ref="C8:L8"/>
    <mergeCell ref="C9:L9"/>
    <mergeCell ref="C10:L10"/>
    <mergeCell ref="C13:L13"/>
    <mergeCell ref="C14:L14"/>
    <mergeCell ref="C15:L15"/>
    <mergeCell ref="C16:L16"/>
    <mergeCell ref="C11:L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locked="0" defaultSize="0" print="0" autoFill="0" autoPict="0" macro="[0]!ThisWorkbook.GenerarXlsx">
                <anchor moveWithCells="1" sizeWithCells="1">
                  <from>
                    <xdr:col>1</xdr:col>
                    <xdr:colOff>101600</xdr:colOff>
                    <xdr:row>37</xdr:row>
                    <xdr:rowOff>177800</xdr:rowOff>
                  </from>
                  <to>
                    <xdr:col>4</xdr:col>
                    <xdr:colOff>736600</xdr:colOff>
                    <xdr:row>39</xdr:row>
                    <xdr:rowOff>152400</xdr:rowOff>
                  </to>
                </anchor>
              </controlPr>
            </control>
          </mc:Choice>
        </mc:AlternateContent>
        <mc:AlternateContent xmlns:mc="http://schemas.openxmlformats.org/markup-compatibility/2006">
          <mc:Choice Requires="x14">
            <control shapeId="20482" r:id="rId5" name="Button 2">
              <controlPr locked="0" defaultSize="0" print="0" autoFill="0" autoPict="0" macro="[0]!ThisWorkbook.GenerarXml">
                <anchor moveWithCells="1" sizeWithCells="1">
                  <from>
                    <xdr:col>6</xdr:col>
                    <xdr:colOff>12700</xdr:colOff>
                    <xdr:row>37</xdr:row>
                    <xdr:rowOff>177800</xdr:rowOff>
                  </from>
                  <to>
                    <xdr:col>10</xdr:col>
                    <xdr:colOff>482600</xdr:colOff>
                    <xdr:row>39</xdr:row>
                    <xdr:rowOff>152400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46"/>
  <dimension ref="A1:I15"/>
  <sheetViews>
    <sheetView zoomScale="80" zoomScaleNormal="80" workbookViewId="0">
      <selection activeCell="B7" sqref="B7:I7"/>
    </sheetView>
  </sheetViews>
  <sheetFormatPr baseColWidth="10" defaultRowHeight="15" x14ac:dyDescent="0.2"/>
  <cols>
    <col min="1" max="1" width="66.33203125" customWidth="1"/>
    <col min="2" max="2" width="19.83203125" customWidth="1"/>
  </cols>
  <sheetData>
    <row r="1" spans="1:9" x14ac:dyDescent="0.2">
      <c r="A1" s="95" t="s">
        <v>431</v>
      </c>
      <c r="B1" s="985">
        <f>'PRESUPUESTO P.I.C.1-Entidad'!E4</f>
        <v>0</v>
      </c>
      <c r="C1" s="986"/>
      <c r="D1" s="986"/>
      <c r="E1" s="986"/>
      <c r="F1" s="986"/>
      <c r="G1" s="986"/>
      <c r="H1" s="986"/>
      <c r="I1" s="987"/>
    </row>
    <row r="2" spans="1:9" x14ac:dyDescent="0.2">
      <c r="A2" s="94" t="s">
        <v>430</v>
      </c>
      <c r="B2" s="1025"/>
      <c r="C2" s="1026"/>
      <c r="D2" s="1026"/>
      <c r="E2" s="1026"/>
      <c r="F2" s="1026"/>
      <c r="G2" s="1026"/>
      <c r="H2" s="1026"/>
      <c r="I2" s="1027"/>
    </row>
    <row r="3" spans="1:9" x14ac:dyDescent="0.2">
      <c r="A3" s="93" t="s">
        <v>429</v>
      </c>
      <c r="B3" s="1022">
        <f>'PRESUPUESTO P.I.C.1-Entidad'!D8</f>
        <v>0</v>
      </c>
      <c r="C3" s="1023"/>
      <c r="D3" s="1023"/>
      <c r="E3" s="1023"/>
      <c r="F3" s="1023"/>
      <c r="G3" s="1023"/>
      <c r="H3" s="1023"/>
      <c r="I3" s="1024"/>
    </row>
    <row r="4" spans="1:9" x14ac:dyDescent="0.2">
      <c r="A4" s="93" t="s">
        <v>376</v>
      </c>
      <c r="B4" s="1022">
        <f>'PRESUPUESTO P.I.C.1-Entidad'!D9</f>
        <v>0</v>
      </c>
      <c r="C4" s="1023"/>
      <c r="D4" s="1023"/>
      <c r="E4" s="1023"/>
      <c r="F4" s="1023"/>
      <c r="G4" s="1023"/>
      <c r="H4" s="1023"/>
      <c r="I4" s="1024"/>
    </row>
    <row r="5" spans="1:9" x14ac:dyDescent="0.2">
      <c r="A5" s="93" t="s">
        <v>454</v>
      </c>
      <c r="B5" s="1022">
        <f>'PRESUPUESTO P.I.C.1-Entidad'!D10</f>
        <v>0</v>
      </c>
      <c r="C5" s="1023"/>
      <c r="D5" s="1023"/>
      <c r="E5" s="1023"/>
      <c r="F5" s="1023"/>
      <c r="G5" s="1023"/>
      <c r="H5" s="1023"/>
      <c r="I5" s="1024"/>
    </row>
    <row r="6" spans="1:9" x14ac:dyDescent="0.2">
      <c r="A6" s="93" t="s">
        <v>426</v>
      </c>
      <c r="B6" s="1028">
        <f>ROUND('PRESUPUESTO P.I.C.1-Entidad'!D30,2)</f>
        <v>0</v>
      </c>
      <c r="C6" s="1029"/>
      <c r="D6" s="1029"/>
      <c r="E6" s="1029"/>
      <c r="F6" s="1029"/>
      <c r="G6" s="1029"/>
      <c r="H6" s="1029"/>
      <c r="I6" s="1030"/>
    </row>
    <row r="7" spans="1:9" x14ac:dyDescent="0.2">
      <c r="A7" s="93" t="s">
        <v>461</v>
      </c>
      <c r="B7" s="1028">
        <f>ROUND('PRESUPUESTO P.I.C.1-Entidad'!D32,2)</f>
        <v>0</v>
      </c>
      <c r="C7" s="1029"/>
      <c r="D7" s="1029"/>
      <c r="E7" s="1029"/>
      <c r="F7" s="1029"/>
      <c r="G7" s="1029"/>
      <c r="H7" s="1029"/>
      <c r="I7" s="1030"/>
    </row>
    <row r="8" spans="1:9" x14ac:dyDescent="0.2">
      <c r="A8" s="93" t="s">
        <v>425</v>
      </c>
      <c r="B8" s="1031">
        <f>ROUND(SUM(C12,E12),2)</f>
        <v>0</v>
      </c>
      <c r="C8" s="1032"/>
      <c r="D8" s="1032"/>
      <c r="E8" s="1032"/>
      <c r="F8" s="1032"/>
      <c r="G8" s="1032"/>
      <c r="H8" s="1032"/>
      <c r="I8" s="1033"/>
    </row>
    <row r="9" spans="1:9" ht="16" thickBot="1" x14ac:dyDescent="0.25">
      <c r="A9" s="114" t="s">
        <v>424</v>
      </c>
      <c r="B9" s="1034">
        <f>ROUND(SUM(D12,F12),2)</f>
        <v>0</v>
      </c>
      <c r="C9" s="1035"/>
      <c r="D9" s="1035"/>
      <c r="E9" s="1035"/>
      <c r="F9" s="1035"/>
      <c r="G9" s="1035"/>
      <c r="H9" s="1035"/>
      <c r="I9" s="1036"/>
    </row>
    <row r="10" spans="1:9" ht="16" thickBot="1" x14ac:dyDescent="0.25">
      <c r="A10" s="115" t="s">
        <v>432</v>
      </c>
      <c r="B10" s="214" t="s">
        <v>421</v>
      </c>
      <c r="C10" s="1087" t="s">
        <v>399</v>
      </c>
      <c r="D10" s="1088"/>
      <c r="E10" s="1087" t="s">
        <v>390</v>
      </c>
      <c r="F10" s="1088"/>
      <c r="G10" s="1089" t="s">
        <v>420</v>
      </c>
      <c r="H10" s="1090"/>
      <c r="I10" s="1091"/>
    </row>
    <row r="11" spans="1:9" ht="31" thickBot="1" x14ac:dyDescent="0.25">
      <c r="A11" s="92"/>
      <c r="B11" s="218" t="s">
        <v>419</v>
      </c>
      <c r="C11" s="219" t="s">
        <v>418</v>
      </c>
      <c r="D11" s="219" t="s">
        <v>417</v>
      </c>
      <c r="E11" s="219" t="s">
        <v>418</v>
      </c>
      <c r="F11" s="219" t="s">
        <v>417</v>
      </c>
      <c r="G11" s="220" t="s">
        <v>416</v>
      </c>
      <c r="H11" s="220" t="s">
        <v>415</v>
      </c>
      <c r="I11" s="221" t="s">
        <v>414</v>
      </c>
    </row>
    <row r="12" spans="1:9" ht="16" thickBot="1" x14ac:dyDescent="0.25">
      <c r="A12" s="82">
        <f>'PRESUPUESTO P.I.C.1-Entidad'!D9</f>
        <v>0</v>
      </c>
      <c r="B12" s="1099" t="s">
        <v>413</v>
      </c>
      <c r="C12" s="1102">
        <f>ROUND('PRESUPUESTO P.I.C.1-Entidad'!E30*0.43,2)</f>
        <v>0</v>
      </c>
      <c r="D12" s="1102">
        <f>ROUND('PRESUPUESTO P.I.C.1-Entidad'!E30-C12,2)</f>
        <v>0</v>
      </c>
      <c r="E12" s="1102">
        <f>ROUND('PRESUPUESTO P.I.C.1-Entidad'!F30*0.43,2)</f>
        <v>0</v>
      </c>
      <c r="F12" s="1102">
        <f>ROUND('PRESUPUESTO P.I.C.1-Entidad'!F30-E12,2)</f>
        <v>0</v>
      </c>
      <c r="G12" s="1102">
        <f>ROUND(SUM(C12:D13),2)</f>
        <v>0</v>
      </c>
      <c r="H12" s="1102">
        <f>ROUND(SUM(E12:F13),2)</f>
        <v>0</v>
      </c>
      <c r="I12" s="1101">
        <f>ROUND(SUM(G12:H13),2)</f>
        <v>0</v>
      </c>
    </row>
    <row r="13" spans="1:9" ht="16" thickBot="1" x14ac:dyDescent="0.25">
      <c r="A13" s="79">
        <f>'PRESUPUESTO P.I.C.1-Entidad'!D10</f>
        <v>0</v>
      </c>
      <c r="B13" s="1099"/>
      <c r="C13" s="1102"/>
      <c r="D13" s="1102"/>
      <c r="E13" s="1102"/>
      <c r="F13" s="1102"/>
      <c r="G13" s="1102"/>
      <c r="H13" s="1102"/>
      <c r="I13" s="1101"/>
    </row>
    <row r="14" spans="1:9" ht="16" thickBot="1" x14ac:dyDescent="0.25">
      <c r="A14" s="76"/>
      <c r="B14" s="215" t="s">
        <v>530</v>
      </c>
      <c r="C14" s="1100">
        <f>ROUND('PRESUPUESTO P.I.C.1-Entidad'!E31,2)</f>
        <v>0</v>
      </c>
      <c r="D14" s="1100"/>
      <c r="E14" s="1100">
        <f>ROUND('PRESUPUESTO P.I.C.1-Entidad'!F31,2)</f>
        <v>0</v>
      </c>
      <c r="F14" s="1100"/>
      <c r="G14" s="216">
        <f>C14</f>
        <v>0</v>
      </c>
      <c r="H14" s="216">
        <f>E14</f>
        <v>0</v>
      </c>
      <c r="I14" s="217">
        <f>ROUND(SUM(G14:H14),2)</f>
        <v>0</v>
      </c>
    </row>
    <row r="15" spans="1:9" ht="46" thickBot="1" x14ac:dyDescent="0.25">
      <c r="B15" s="43"/>
      <c r="C15" s="70" t="s">
        <v>409</v>
      </c>
      <c r="D15" s="69" t="s">
        <v>408</v>
      </c>
      <c r="E15" s="69" t="s">
        <v>407</v>
      </c>
      <c r="F15" s="69" t="s">
        <v>406</v>
      </c>
      <c r="G15" s="69" t="s">
        <v>405</v>
      </c>
      <c r="H15" s="69" t="s">
        <v>404</v>
      </c>
      <c r="I15" s="98" t="s">
        <v>403</v>
      </c>
    </row>
  </sheetData>
  <sheetProtection algorithmName="SHA-512" hashValue="pRYL5UgIIgVf4kBz5DsZxCjiZ3uf7uxUgf+ShRRwsFH7KwPbKLQJNNHMMUmqheCHMmz+fnjk95kTTjjdfM5lUQ==" saltValue="xyZ5bbYZua04jHRjrpPovA==" spinCount="100000" sheet="1" objects="1" scenarios="1"/>
  <mergeCells count="22">
    <mergeCell ref="C14:D14"/>
    <mergeCell ref="E14:F14"/>
    <mergeCell ref="I12:I13"/>
    <mergeCell ref="H12:H13"/>
    <mergeCell ref="G12:G13"/>
    <mergeCell ref="F12:F13"/>
    <mergeCell ref="E12:E13"/>
    <mergeCell ref="D12:D13"/>
    <mergeCell ref="C12:C13"/>
    <mergeCell ref="B6:I6"/>
    <mergeCell ref="B7:I7"/>
    <mergeCell ref="B8:I8"/>
    <mergeCell ref="B12:B13"/>
    <mergeCell ref="B9:I9"/>
    <mergeCell ref="C10:D10"/>
    <mergeCell ref="E10:F10"/>
    <mergeCell ref="G10:I10"/>
    <mergeCell ref="B1:I1"/>
    <mergeCell ref="B2:I2"/>
    <mergeCell ref="B4:I4"/>
    <mergeCell ref="B3:I3"/>
    <mergeCell ref="B5:I5"/>
  </mergeCells>
  <pageMargins left="0.7" right="0.7" top="0.75" bottom="0.75" header="0.3" footer="0.3"/>
  <pageSetup paperSize="9" scale="53"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47"/>
  <dimension ref="A1:I15"/>
  <sheetViews>
    <sheetView zoomScale="80" zoomScaleNormal="80" workbookViewId="0">
      <selection activeCell="B9" sqref="B9:I9"/>
    </sheetView>
  </sheetViews>
  <sheetFormatPr baseColWidth="10" defaultRowHeight="15" x14ac:dyDescent="0.2"/>
  <cols>
    <col min="1" max="1" width="66.33203125" customWidth="1"/>
    <col min="2" max="2" width="19.83203125" customWidth="1"/>
  </cols>
  <sheetData>
    <row r="1" spans="1:9" x14ac:dyDescent="0.2">
      <c r="A1" s="95" t="s">
        <v>431</v>
      </c>
      <c r="B1" s="985">
        <f>'PRESUPUESTO P.I.C.2-Entidad'!E4</f>
        <v>0</v>
      </c>
      <c r="C1" s="986"/>
      <c r="D1" s="986"/>
      <c r="E1" s="986"/>
      <c r="F1" s="986"/>
      <c r="G1" s="986"/>
      <c r="H1" s="986"/>
      <c r="I1" s="987"/>
    </row>
    <row r="2" spans="1:9" x14ac:dyDescent="0.2">
      <c r="A2" s="94" t="s">
        <v>430</v>
      </c>
      <c r="B2" s="1025"/>
      <c r="C2" s="1026"/>
      <c r="D2" s="1026"/>
      <c r="E2" s="1026"/>
      <c r="F2" s="1026"/>
      <c r="G2" s="1026"/>
      <c r="H2" s="1026"/>
      <c r="I2" s="1027"/>
    </row>
    <row r="3" spans="1:9" x14ac:dyDescent="0.2">
      <c r="A3" s="93" t="s">
        <v>429</v>
      </c>
      <c r="B3" s="1022">
        <f>'PRESUPUESTO P.I.C.2-Entidad'!D8</f>
        <v>0</v>
      </c>
      <c r="C3" s="1023"/>
      <c r="D3" s="1023"/>
      <c r="E3" s="1023"/>
      <c r="F3" s="1023"/>
      <c r="G3" s="1023"/>
      <c r="H3" s="1023"/>
      <c r="I3" s="1024"/>
    </row>
    <row r="4" spans="1:9" x14ac:dyDescent="0.2">
      <c r="A4" s="93" t="s">
        <v>453</v>
      </c>
      <c r="B4" s="1022">
        <f>'PRESUPUESTO P.I.C.2-Entidad'!D9</f>
        <v>0</v>
      </c>
      <c r="C4" s="1023"/>
      <c r="D4" s="1023"/>
      <c r="E4" s="1023"/>
      <c r="F4" s="1023"/>
      <c r="G4" s="1023"/>
      <c r="H4" s="1023"/>
      <c r="I4" s="1024"/>
    </row>
    <row r="5" spans="1:9" x14ac:dyDescent="0.2">
      <c r="A5" s="93" t="s">
        <v>454</v>
      </c>
      <c r="B5" s="1022">
        <f>'PRESUPUESTO P.I.C.2-Entidad'!D10</f>
        <v>0</v>
      </c>
      <c r="C5" s="1023"/>
      <c r="D5" s="1023"/>
      <c r="E5" s="1023"/>
      <c r="F5" s="1023"/>
      <c r="G5" s="1023"/>
      <c r="H5" s="1023"/>
      <c r="I5" s="1024"/>
    </row>
    <row r="6" spans="1:9" x14ac:dyDescent="0.2">
      <c r="A6" s="93" t="s">
        <v>426</v>
      </c>
      <c r="B6" s="1028">
        <f>ROUND('PRESUPUESTO P.I.C.2-Entidad'!D30,2)</f>
        <v>0</v>
      </c>
      <c r="C6" s="1029"/>
      <c r="D6" s="1029"/>
      <c r="E6" s="1029"/>
      <c r="F6" s="1029"/>
      <c r="G6" s="1029"/>
      <c r="H6" s="1029"/>
      <c r="I6" s="1030"/>
    </row>
    <row r="7" spans="1:9" x14ac:dyDescent="0.2">
      <c r="A7" s="93" t="s">
        <v>461</v>
      </c>
      <c r="B7" s="1028">
        <f>ROUND('PRESUPUESTO P.I.C.2-Entidad'!D32,2)</f>
        <v>0</v>
      </c>
      <c r="C7" s="1029"/>
      <c r="D7" s="1029"/>
      <c r="E7" s="1029"/>
      <c r="F7" s="1029"/>
      <c r="G7" s="1029"/>
      <c r="H7" s="1029"/>
      <c r="I7" s="1030"/>
    </row>
    <row r="8" spans="1:9" x14ac:dyDescent="0.2">
      <c r="A8" s="93" t="s">
        <v>425</v>
      </c>
      <c r="B8" s="1031">
        <f>ROUND(SUM(C12,E12),2)</f>
        <v>0</v>
      </c>
      <c r="C8" s="1032"/>
      <c r="D8" s="1032"/>
      <c r="E8" s="1032"/>
      <c r="F8" s="1032"/>
      <c r="G8" s="1032"/>
      <c r="H8" s="1032"/>
      <c r="I8" s="1033"/>
    </row>
    <row r="9" spans="1:9" ht="16" thickBot="1" x14ac:dyDescent="0.25">
      <c r="A9" s="114" t="s">
        <v>424</v>
      </c>
      <c r="B9" s="1034">
        <f>ROUND(SUM(D12,F12),2)</f>
        <v>0</v>
      </c>
      <c r="C9" s="1035"/>
      <c r="D9" s="1035"/>
      <c r="E9" s="1035"/>
      <c r="F9" s="1035"/>
      <c r="G9" s="1035"/>
      <c r="H9" s="1035"/>
      <c r="I9" s="1036"/>
    </row>
    <row r="10" spans="1:9" ht="16" thickBot="1" x14ac:dyDescent="0.25">
      <c r="A10" s="115" t="s">
        <v>432</v>
      </c>
      <c r="B10" s="218" t="s">
        <v>421</v>
      </c>
      <c r="C10" s="1106" t="s">
        <v>399</v>
      </c>
      <c r="D10" s="1107"/>
      <c r="E10" s="1106" t="s">
        <v>390</v>
      </c>
      <c r="F10" s="1107"/>
      <c r="G10" s="1108" t="s">
        <v>420</v>
      </c>
      <c r="H10" s="1109"/>
      <c r="I10" s="1110"/>
    </row>
    <row r="11" spans="1:9" ht="31" thickBot="1" x14ac:dyDescent="0.25">
      <c r="A11" s="92"/>
      <c r="B11" s="218" t="s">
        <v>419</v>
      </c>
      <c r="C11" s="219" t="s">
        <v>418</v>
      </c>
      <c r="D11" s="219" t="s">
        <v>417</v>
      </c>
      <c r="E11" s="219" t="s">
        <v>418</v>
      </c>
      <c r="F11" s="219" t="s">
        <v>417</v>
      </c>
      <c r="G11" s="220" t="s">
        <v>416</v>
      </c>
      <c r="H11" s="220" t="s">
        <v>415</v>
      </c>
      <c r="I11" s="221" t="s">
        <v>414</v>
      </c>
    </row>
    <row r="12" spans="1:9" ht="16" thickBot="1" x14ac:dyDescent="0.25">
      <c r="A12" s="82">
        <f>'PRESUPUESTO P.I.C.2-Entidad'!D9</f>
        <v>0</v>
      </c>
      <c r="B12" s="1099" t="s">
        <v>413</v>
      </c>
      <c r="C12" s="1102">
        <f>ROUND('PRESUPUESTO P.I.C.2-Entidad'!E30*0.43,2)</f>
        <v>0</v>
      </c>
      <c r="D12" s="1102">
        <f>ROUND('PRESUPUESTO P.I.C.2-Entidad'!E30-C12,2)</f>
        <v>0</v>
      </c>
      <c r="E12" s="1102">
        <f>ROUND('PRESUPUESTO P.I.C.2-Entidad'!F30*0.43,2)</f>
        <v>0</v>
      </c>
      <c r="F12" s="1102">
        <f>ROUND('PRESUPUESTO P.I.C.2-Entidad'!F30-E12,2)</f>
        <v>0</v>
      </c>
      <c r="G12" s="1102">
        <f>ROUND(SUM(C12:D13),2)</f>
        <v>0</v>
      </c>
      <c r="H12" s="1102">
        <f>ROUND(SUM(E12:F13),2)</f>
        <v>0</v>
      </c>
      <c r="I12" s="1101">
        <f>ROUND(SUM(G12:H13),2)</f>
        <v>0</v>
      </c>
    </row>
    <row r="13" spans="1:9" ht="16" thickBot="1" x14ac:dyDescent="0.25">
      <c r="A13" s="79">
        <f>'PRESUPUESTO P.I.C.2-Entidad'!D10</f>
        <v>0</v>
      </c>
      <c r="B13" s="1099"/>
      <c r="C13" s="1102"/>
      <c r="D13" s="1102"/>
      <c r="E13" s="1102"/>
      <c r="F13" s="1102"/>
      <c r="G13" s="1102"/>
      <c r="H13" s="1102"/>
      <c r="I13" s="1101"/>
    </row>
    <row r="14" spans="1:9" ht="16" thickBot="1" x14ac:dyDescent="0.25">
      <c r="A14" s="76"/>
      <c r="B14" s="222" t="s">
        <v>530</v>
      </c>
      <c r="C14" s="1102">
        <f>ROUND('PRESUPUESTO P.I.C.2-Entidad'!E31,2)</f>
        <v>0</v>
      </c>
      <c r="D14" s="1102"/>
      <c r="E14" s="1102">
        <f>ROUND('PRESUPUESTO P.I.C.2-Entidad'!F31,2)</f>
        <v>0</v>
      </c>
      <c r="F14" s="1102"/>
      <c r="G14" s="223">
        <f>C14</f>
        <v>0</v>
      </c>
      <c r="H14" s="223">
        <f>E14</f>
        <v>0</v>
      </c>
      <c r="I14" s="224">
        <f>ROUND(SUM(G14:H14),2)</f>
        <v>0</v>
      </c>
    </row>
    <row r="15" spans="1:9" ht="46" thickBot="1" x14ac:dyDescent="0.25">
      <c r="B15" s="43"/>
      <c r="C15" s="70" t="s">
        <v>409</v>
      </c>
      <c r="D15" s="69" t="s">
        <v>408</v>
      </c>
      <c r="E15" s="69" t="s">
        <v>407</v>
      </c>
      <c r="F15" s="69" t="s">
        <v>406</v>
      </c>
      <c r="G15" s="69" t="s">
        <v>405</v>
      </c>
      <c r="H15" s="69" t="s">
        <v>404</v>
      </c>
      <c r="I15" s="98" t="s">
        <v>403</v>
      </c>
    </row>
  </sheetData>
  <sheetProtection algorithmName="SHA-512" hashValue="Y/cOAIuJCTp57XJ1eZxYTsnz1C5RAY+aOxBp6Il9JcpeHWJ94xvSbT0/Ps68LGrTE/NmEOMHM/Jxw/B6P60wtg==" saltValue="g2DM9wk7aee5lT4aGP7h5g==" spinCount="100000" sheet="1" objects="1" scenarios="1"/>
  <mergeCells count="22">
    <mergeCell ref="B8:I8"/>
    <mergeCell ref="I12:I13"/>
    <mergeCell ref="F12:F13"/>
    <mergeCell ref="E12:E13"/>
    <mergeCell ref="D12:D13"/>
    <mergeCell ref="C12:C13"/>
    <mergeCell ref="B1:I1"/>
    <mergeCell ref="B2:I2"/>
    <mergeCell ref="B4:I4"/>
    <mergeCell ref="B3:I3"/>
    <mergeCell ref="C14:D14"/>
    <mergeCell ref="E14:F14"/>
    <mergeCell ref="H12:H13"/>
    <mergeCell ref="G12:G13"/>
    <mergeCell ref="B9:I9"/>
    <mergeCell ref="C10:D10"/>
    <mergeCell ref="E10:F10"/>
    <mergeCell ref="G10:I10"/>
    <mergeCell ref="B12:B13"/>
    <mergeCell ref="B5:I5"/>
    <mergeCell ref="B6:I6"/>
    <mergeCell ref="B7:I7"/>
  </mergeCells>
  <pageMargins left="0.7" right="0.7" top="0.75" bottom="0.75" header="0.3" footer="0.3"/>
  <pageSetup paperSize="9" scale="5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48"/>
  <dimension ref="A1:I15"/>
  <sheetViews>
    <sheetView zoomScale="80" zoomScaleNormal="80" workbookViewId="0">
      <selection activeCell="B9" sqref="B9:I9"/>
    </sheetView>
  </sheetViews>
  <sheetFormatPr baseColWidth="10" defaultRowHeight="15" x14ac:dyDescent="0.2"/>
  <cols>
    <col min="1" max="1" width="66.33203125" customWidth="1"/>
    <col min="2" max="2" width="19.83203125" customWidth="1"/>
  </cols>
  <sheetData>
    <row r="1" spans="1:9" x14ac:dyDescent="0.2">
      <c r="A1" s="95" t="s">
        <v>431</v>
      </c>
      <c r="B1" s="985">
        <f>'PRESUPUESTO P.II.A-Entidad'!E4</f>
        <v>0</v>
      </c>
      <c r="C1" s="986"/>
      <c r="D1" s="986"/>
      <c r="E1" s="986"/>
      <c r="F1" s="986"/>
      <c r="G1" s="986"/>
      <c r="H1" s="986"/>
      <c r="I1" s="987"/>
    </row>
    <row r="2" spans="1:9" x14ac:dyDescent="0.2">
      <c r="A2" s="94" t="s">
        <v>430</v>
      </c>
      <c r="B2" s="1025"/>
      <c r="C2" s="1026"/>
      <c r="D2" s="1026"/>
      <c r="E2" s="1026"/>
      <c r="F2" s="1026"/>
      <c r="G2" s="1026"/>
      <c r="H2" s="1026"/>
      <c r="I2" s="1027"/>
    </row>
    <row r="3" spans="1:9" x14ac:dyDescent="0.2">
      <c r="A3" s="93" t="s">
        <v>429</v>
      </c>
      <c r="B3" s="1022">
        <f>'PRESUPUESTO P.II.A-Entidad'!D8</f>
        <v>0</v>
      </c>
      <c r="C3" s="1023"/>
      <c r="D3" s="1023"/>
      <c r="E3" s="1023"/>
      <c r="F3" s="1023"/>
      <c r="G3" s="1023"/>
      <c r="H3" s="1023"/>
      <c r="I3" s="1024"/>
    </row>
    <row r="4" spans="1:9" x14ac:dyDescent="0.2">
      <c r="A4" s="93" t="s">
        <v>376</v>
      </c>
      <c r="B4" s="1022">
        <f>'PRESUPUESTO P.II.A-Entidad'!D9</f>
        <v>0</v>
      </c>
      <c r="C4" s="1023"/>
      <c r="D4" s="1023"/>
      <c r="E4" s="1023"/>
      <c r="F4" s="1023"/>
      <c r="G4" s="1023"/>
      <c r="H4" s="1023"/>
      <c r="I4" s="1024"/>
    </row>
    <row r="5" spans="1:9" x14ac:dyDescent="0.2">
      <c r="A5" s="93" t="s">
        <v>454</v>
      </c>
      <c r="B5" s="1022">
        <f>'PRESUPUESTO P.II.A-Entidad'!D10</f>
        <v>0</v>
      </c>
      <c r="C5" s="1023"/>
      <c r="D5" s="1023"/>
      <c r="E5" s="1023"/>
      <c r="F5" s="1023"/>
      <c r="G5" s="1023"/>
      <c r="H5" s="1023"/>
      <c r="I5" s="1024"/>
    </row>
    <row r="6" spans="1:9" x14ac:dyDescent="0.2">
      <c r="A6" s="93" t="s">
        <v>426</v>
      </c>
      <c r="B6" s="1028">
        <f>ROUND('PRESUPUESTO P.II.A-Entidad'!D30,2)</f>
        <v>0</v>
      </c>
      <c r="C6" s="1029"/>
      <c r="D6" s="1029"/>
      <c r="E6" s="1029"/>
      <c r="F6" s="1029"/>
      <c r="G6" s="1029"/>
      <c r="H6" s="1029"/>
      <c r="I6" s="1030"/>
    </row>
    <row r="7" spans="1:9" x14ac:dyDescent="0.2">
      <c r="A7" s="93" t="s">
        <v>461</v>
      </c>
      <c r="B7" s="1028">
        <f>ROUND('PRESUPUESTO P.II.A-Entidad'!D32,2)</f>
        <v>0</v>
      </c>
      <c r="C7" s="1029"/>
      <c r="D7" s="1029"/>
      <c r="E7" s="1029"/>
      <c r="F7" s="1029"/>
      <c r="G7" s="1029"/>
      <c r="H7" s="1029"/>
      <c r="I7" s="1030"/>
    </row>
    <row r="8" spans="1:9" x14ac:dyDescent="0.2">
      <c r="A8" s="93" t="s">
        <v>425</v>
      </c>
      <c r="B8" s="1031">
        <f>ROUND(SUM(C12,E12),2)</f>
        <v>0</v>
      </c>
      <c r="C8" s="1032"/>
      <c r="D8" s="1032"/>
      <c r="E8" s="1032"/>
      <c r="F8" s="1032"/>
      <c r="G8" s="1032"/>
      <c r="H8" s="1032"/>
      <c r="I8" s="1033"/>
    </row>
    <row r="9" spans="1:9" ht="16" thickBot="1" x14ac:dyDescent="0.25">
      <c r="A9" s="114" t="s">
        <v>424</v>
      </c>
      <c r="B9" s="1034">
        <f>ROUND(SUM(D12,F12),2)</f>
        <v>0</v>
      </c>
      <c r="C9" s="1035"/>
      <c r="D9" s="1035"/>
      <c r="E9" s="1035"/>
      <c r="F9" s="1035"/>
      <c r="G9" s="1035"/>
      <c r="H9" s="1035"/>
      <c r="I9" s="1036"/>
    </row>
    <row r="10" spans="1:9" ht="16" thickBot="1" x14ac:dyDescent="0.25">
      <c r="A10" s="115" t="s">
        <v>432</v>
      </c>
      <c r="B10" s="218" t="s">
        <v>421</v>
      </c>
      <c r="C10" s="1106" t="s">
        <v>399</v>
      </c>
      <c r="D10" s="1107"/>
      <c r="E10" s="1106" t="s">
        <v>390</v>
      </c>
      <c r="F10" s="1107"/>
      <c r="G10" s="1108" t="s">
        <v>420</v>
      </c>
      <c r="H10" s="1109"/>
      <c r="I10" s="1110"/>
    </row>
    <row r="11" spans="1:9" ht="31" thickBot="1" x14ac:dyDescent="0.25">
      <c r="A11" s="92"/>
      <c r="B11" s="218" t="s">
        <v>419</v>
      </c>
      <c r="C11" s="219" t="s">
        <v>418</v>
      </c>
      <c r="D11" s="219" t="s">
        <v>417</v>
      </c>
      <c r="E11" s="219" t="s">
        <v>418</v>
      </c>
      <c r="F11" s="219" t="s">
        <v>417</v>
      </c>
      <c r="G11" s="220" t="s">
        <v>416</v>
      </c>
      <c r="H11" s="220" t="s">
        <v>415</v>
      </c>
      <c r="I11" s="221" t="s">
        <v>414</v>
      </c>
    </row>
    <row r="12" spans="1:9" ht="16" thickBot="1" x14ac:dyDescent="0.25">
      <c r="A12" s="82">
        <f>'PRESUPUESTO P.II.A-Entidad'!D9</f>
        <v>0</v>
      </c>
      <c r="B12" s="1099" t="s">
        <v>413</v>
      </c>
      <c r="C12" s="1102">
        <f>ROUND('PRESUPUESTO P.II.A-Entidad'!E30*0.43,2)</f>
        <v>0</v>
      </c>
      <c r="D12" s="1102">
        <f>ROUND('PRESUPUESTO P.II.A-Entidad'!E30-C12,2)</f>
        <v>0</v>
      </c>
      <c r="E12" s="1102">
        <f>ROUND('PRESUPUESTO P.II.A-Entidad'!F30*0.43,2)</f>
        <v>0</v>
      </c>
      <c r="F12" s="1102">
        <f>ROUND('PRESUPUESTO P.II.A-Entidad'!F30-E12,2)</f>
        <v>0</v>
      </c>
      <c r="G12" s="1102">
        <f>ROUND(SUM(C12:D13),2)</f>
        <v>0</v>
      </c>
      <c r="H12" s="1102">
        <f>ROUND(SUM(E12:F13),2)</f>
        <v>0</v>
      </c>
      <c r="I12" s="1101">
        <f>ROUND(SUM(G12:H13),2)</f>
        <v>0</v>
      </c>
    </row>
    <row r="13" spans="1:9" ht="16" thickBot="1" x14ac:dyDescent="0.25">
      <c r="A13" s="79">
        <f>'PRESUPUESTO P.II.A-Entidad'!D10</f>
        <v>0</v>
      </c>
      <c r="B13" s="1099"/>
      <c r="C13" s="1102"/>
      <c r="D13" s="1102"/>
      <c r="E13" s="1102"/>
      <c r="F13" s="1102"/>
      <c r="G13" s="1102"/>
      <c r="H13" s="1102"/>
      <c r="I13" s="1101"/>
    </row>
    <row r="14" spans="1:9" ht="16" thickBot="1" x14ac:dyDescent="0.25">
      <c r="A14" s="76"/>
      <c r="B14" s="222" t="s">
        <v>530</v>
      </c>
      <c r="C14" s="1102">
        <f>ROUND('PRESUPUESTO P.II.A-Entidad'!E31,2)</f>
        <v>0</v>
      </c>
      <c r="D14" s="1102"/>
      <c r="E14" s="1102">
        <f>ROUND('PRESUPUESTO P.II.A-Entidad'!F31,2)</f>
        <v>0</v>
      </c>
      <c r="F14" s="1102"/>
      <c r="G14" s="223">
        <f>C14</f>
        <v>0</v>
      </c>
      <c r="H14" s="223">
        <f>E14</f>
        <v>0</v>
      </c>
      <c r="I14" s="224">
        <f>ROUND(SUM(G14:H14),2)</f>
        <v>0</v>
      </c>
    </row>
    <row r="15" spans="1:9" ht="46" thickBot="1" x14ac:dyDescent="0.25">
      <c r="B15" s="43"/>
      <c r="C15" s="70" t="s">
        <v>409</v>
      </c>
      <c r="D15" s="69" t="s">
        <v>408</v>
      </c>
      <c r="E15" s="69" t="s">
        <v>407</v>
      </c>
      <c r="F15" s="69" t="s">
        <v>406</v>
      </c>
      <c r="G15" s="69" t="s">
        <v>405</v>
      </c>
      <c r="H15" s="69" t="s">
        <v>404</v>
      </c>
      <c r="I15" s="98" t="s">
        <v>403</v>
      </c>
    </row>
  </sheetData>
  <sheetProtection algorithmName="SHA-512" hashValue="G34OzxQScufnyaJl7h2bL5qHi7eigHY/MGQjH4rKL2mdncaIRxQsQH1KcyxTI8FwEos1U8XdcwX+B4H7/lJaqg==" saltValue="eq9QpQs0PtDK0+F3HmOgOQ==" spinCount="100000" sheet="1" objects="1" scenarios="1"/>
  <mergeCells count="22">
    <mergeCell ref="C14:D14"/>
    <mergeCell ref="E14:F14"/>
    <mergeCell ref="I12:I13"/>
    <mergeCell ref="H12:H13"/>
    <mergeCell ref="B9:I9"/>
    <mergeCell ref="C10:D10"/>
    <mergeCell ref="E10:F10"/>
    <mergeCell ref="G10:I10"/>
    <mergeCell ref="B12:B13"/>
    <mergeCell ref="G12:G13"/>
    <mergeCell ref="F12:F13"/>
    <mergeCell ref="E12:E13"/>
    <mergeCell ref="D12:D13"/>
    <mergeCell ref="C12:C13"/>
    <mergeCell ref="B6:I6"/>
    <mergeCell ref="B7:I7"/>
    <mergeCell ref="B8:I8"/>
    <mergeCell ref="B1:I1"/>
    <mergeCell ref="B2:I2"/>
    <mergeCell ref="B4:I4"/>
    <mergeCell ref="B3:I3"/>
    <mergeCell ref="B5:I5"/>
  </mergeCells>
  <pageMargins left="0.7" right="0.7" top="0.75" bottom="0.75" header="0.3" footer="0.3"/>
  <pageSetup paperSize="9" scale="52"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38"/>
  <dimension ref="A1:I17"/>
  <sheetViews>
    <sheetView zoomScale="80" zoomScaleNormal="80" workbookViewId="0">
      <selection activeCell="I15" sqref="I15"/>
    </sheetView>
  </sheetViews>
  <sheetFormatPr baseColWidth="10" defaultColWidth="10.83203125" defaultRowHeight="15" x14ac:dyDescent="0.2"/>
  <cols>
    <col min="1" max="1" width="67.83203125" style="67" customWidth="1"/>
    <col min="2" max="2" width="29" style="67" customWidth="1"/>
    <col min="3" max="3" width="19" style="67" customWidth="1"/>
    <col min="4" max="4" width="17.6640625" style="67" customWidth="1"/>
    <col min="5" max="5" width="17.5" style="67" customWidth="1"/>
    <col min="6" max="6" width="19" style="67" customWidth="1"/>
    <col min="7" max="7" width="15.1640625" customWidth="1"/>
    <col min="8" max="8" width="15.5" customWidth="1"/>
    <col min="9" max="9" width="16.33203125" customWidth="1"/>
  </cols>
  <sheetData>
    <row r="1" spans="1:9" ht="14.25" customHeight="1" x14ac:dyDescent="0.2">
      <c r="A1" s="95" t="s">
        <v>431</v>
      </c>
      <c r="B1" s="985">
        <f>'PRESUPUESTO P.II.B-Entidad'!E4</f>
        <v>0</v>
      </c>
      <c r="C1" s="986"/>
      <c r="D1" s="986"/>
      <c r="E1" s="986"/>
      <c r="F1" s="986"/>
      <c r="G1" s="986"/>
      <c r="H1" s="986"/>
      <c r="I1" s="987"/>
    </row>
    <row r="2" spans="1:9" ht="14.25" customHeight="1" x14ac:dyDescent="0.2">
      <c r="A2" s="94" t="s">
        <v>430</v>
      </c>
      <c r="B2" s="1025"/>
      <c r="C2" s="1026"/>
      <c r="D2" s="1026"/>
      <c r="E2" s="1026"/>
      <c r="F2" s="1026"/>
      <c r="G2" s="1026"/>
      <c r="H2" s="1026"/>
      <c r="I2" s="1027"/>
    </row>
    <row r="3" spans="1:9" ht="14.25" customHeight="1" x14ac:dyDescent="0.2">
      <c r="A3" s="93" t="s">
        <v>434</v>
      </c>
      <c r="B3" s="1022">
        <f>'PRESUPUESTO P.II.B-Entidad'!D8</f>
        <v>0</v>
      </c>
      <c r="C3" s="1023"/>
      <c r="D3" s="1023"/>
      <c r="E3" s="1023"/>
      <c r="F3" s="1023"/>
      <c r="G3" s="1023"/>
      <c r="H3" s="1023"/>
      <c r="I3" s="1024"/>
    </row>
    <row r="4" spans="1:9" ht="14.25" customHeight="1" x14ac:dyDescent="0.2">
      <c r="A4" s="93" t="s">
        <v>376</v>
      </c>
      <c r="B4" s="1022">
        <f>'PRESUPUESTO P.II.B-Entidad'!D9</f>
        <v>0</v>
      </c>
      <c r="C4" s="1023"/>
      <c r="D4" s="1023"/>
      <c r="E4" s="1023"/>
      <c r="F4" s="1023"/>
      <c r="G4" s="1023"/>
      <c r="H4" s="1023"/>
      <c r="I4" s="1024"/>
    </row>
    <row r="5" spans="1:9" ht="14.25" customHeight="1" x14ac:dyDescent="0.2">
      <c r="A5" s="93" t="s">
        <v>433</v>
      </c>
      <c r="B5" s="1022">
        <f>'PRESUPUESTO P.II.B-Entidad'!D10</f>
        <v>0</v>
      </c>
      <c r="C5" s="1023"/>
      <c r="D5" s="1023"/>
      <c r="E5" s="1023"/>
      <c r="F5" s="1023"/>
      <c r="G5" s="1023"/>
      <c r="H5" s="1023"/>
      <c r="I5" s="1024"/>
    </row>
    <row r="6" spans="1:9" ht="14.25" customHeight="1" x14ac:dyDescent="0.2">
      <c r="A6" s="93" t="s">
        <v>426</v>
      </c>
      <c r="B6" s="1092">
        <f>ROUND('PRESUPUESTO P.II.B-Entidad'!D34,2)</f>
        <v>0</v>
      </c>
      <c r="C6" s="1093"/>
      <c r="D6" s="1093"/>
      <c r="E6" s="1093"/>
      <c r="F6" s="1093"/>
      <c r="G6" s="1093"/>
      <c r="H6" s="1093"/>
      <c r="I6" s="1094"/>
    </row>
    <row r="7" spans="1:9" ht="14.25" customHeight="1" x14ac:dyDescent="0.2">
      <c r="A7" s="93" t="s">
        <v>461</v>
      </c>
      <c r="B7" s="1092">
        <f>ROUND('PRESUPUESTO P.II.B-Entidad'!D38,2)</f>
        <v>0</v>
      </c>
      <c r="C7" s="1093"/>
      <c r="D7" s="1093"/>
      <c r="E7" s="1093"/>
      <c r="F7" s="1093"/>
      <c r="G7" s="1093"/>
      <c r="H7" s="1093"/>
      <c r="I7" s="1094"/>
    </row>
    <row r="8" spans="1:9" ht="14.25" customHeight="1" x14ac:dyDescent="0.2">
      <c r="A8" s="93" t="s">
        <v>425</v>
      </c>
      <c r="B8" s="1031">
        <f>ROUND(C16+E16,2)</f>
        <v>0</v>
      </c>
      <c r="C8" s="1032"/>
      <c r="D8" s="1032"/>
      <c r="E8" s="1032"/>
      <c r="F8" s="1032"/>
      <c r="G8" s="1032"/>
      <c r="H8" s="1032"/>
      <c r="I8" s="1033"/>
    </row>
    <row r="9" spans="1:9" ht="14.25" customHeight="1" x14ac:dyDescent="0.2">
      <c r="A9" s="93" t="s">
        <v>424</v>
      </c>
      <c r="B9" s="1031">
        <f>ROUND(SUM(D16,F16),2)</f>
        <v>0</v>
      </c>
      <c r="C9" s="1032"/>
      <c r="D9" s="1032"/>
      <c r="E9" s="1032"/>
      <c r="F9" s="1032"/>
      <c r="G9" s="1032"/>
      <c r="H9" s="1032"/>
      <c r="I9" s="1033"/>
    </row>
    <row r="10" spans="1:9" ht="14.25" customHeight="1" thickBot="1" x14ac:dyDescent="0.25">
      <c r="A10" s="114" t="s">
        <v>423</v>
      </c>
      <c r="B10" s="1034">
        <f>ROUND(SUM('PRESUPUESTO P.II.B-Entidad'!D29,'PRESUPUESTO P.II.B-Entidad'!D33),2)</f>
        <v>0</v>
      </c>
      <c r="C10" s="1035"/>
      <c r="D10" s="1035"/>
      <c r="E10" s="1035"/>
      <c r="F10" s="1035"/>
      <c r="G10" s="1035"/>
      <c r="H10" s="1035"/>
      <c r="I10" s="1036"/>
    </row>
    <row r="11" spans="1:9" ht="14.25" customHeight="1" thickBot="1" x14ac:dyDescent="0.25">
      <c r="A11" s="115" t="s">
        <v>432</v>
      </c>
      <c r="B11" s="218" t="s">
        <v>421</v>
      </c>
      <c r="C11" s="1106" t="s">
        <v>399</v>
      </c>
      <c r="D11" s="1107"/>
      <c r="E11" s="1106" t="s">
        <v>390</v>
      </c>
      <c r="F11" s="1107"/>
      <c r="G11" s="1108" t="s">
        <v>420</v>
      </c>
      <c r="H11" s="1109"/>
      <c r="I11" s="1110"/>
    </row>
    <row r="12" spans="1:9" ht="39.75" customHeight="1" thickBot="1" x14ac:dyDescent="0.25">
      <c r="A12" s="92"/>
      <c r="B12" s="218" t="s">
        <v>419</v>
      </c>
      <c r="C12" s="219" t="s">
        <v>418</v>
      </c>
      <c r="D12" s="219" t="s">
        <v>417</v>
      </c>
      <c r="E12" s="219" t="s">
        <v>418</v>
      </c>
      <c r="F12" s="219" t="s">
        <v>417</v>
      </c>
      <c r="G12" s="220" t="s">
        <v>416</v>
      </c>
      <c r="H12" s="220" t="s">
        <v>415</v>
      </c>
      <c r="I12" s="221" t="s">
        <v>414</v>
      </c>
    </row>
    <row r="13" spans="1:9" ht="14.25" customHeight="1" x14ac:dyDescent="0.2">
      <c r="A13" s="82">
        <f>'DATOS GENERALES'!E24</f>
        <v>0</v>
      </c>
      <c r="B13" s="85" t="s">
        <v>413</v>
      </c>
      <c r="C13" s="81">
        <f>ROUND('PRESUPUESTO P.II.B-Entidad'!E34*0.43,2)</f>
        <v>0</v>
      </c>
      <c r="D13" s="81">
        <f>'PRESUPUESTO P.II.B-Entidad'!E34-C13</f>
        <v>0</v>
      </c>
      <c r="E13" s="81">
        <f>ROUND('PRESUPUESTO P.II.B-Entidad'!F34*0.43,2)</f>
        <v>0</v>
      </c>
      <c r="F13" s="81">
        <f>ROUND('PRESUPUESTO P.II.B-Entidad'!F34-E13,2)</f>
        <v>0</v>
      </c>
      <c r="G13" s="81">
        <f>ROUND(SUM(C13:D13),2)</f>
        <v>0</v>
      </c>
      <c r="H13" s="81">
        <f>ROUND(SUM(E13:F13),2)</f>
        <v>0</v>
      </c>
      <c r="I13" s="127">
        <f>ROUND(SUM(G13:H13),2)</f>
        <v>0</v>
      </c>
    </row>
    <row r="14" spans="1:9" ht="14.25" customHeight="1" x14ac:dyDescent="0.2">
      <c r="A14" s="79">
        <f>'DATOS GENERALES'!E26</f>
        <v>0</v>
      </c>
      <c r="B14" s="84" t="s">
        <v>412</v>
      </c>
      <c r="C14" s="78">
        <f>ROUND(('PRESUPUESTO P.II.B-Entidad'!E33+'PRESUPUESTO P.II.B-Entidad'!E29)*0.43,2)</f>
        <v>0</v>
      </c>
      <c r="D14" s="78">
        <f>ROUND(('PRESUPUESTO P.II.B-Entidad'!E33+'PRESUPUESTO P.II.B-Entidad'!E29)-C14,2)</f>
        <v>0</v>
      </c>
      <c r="E14" s="78">
        <f>ROUND(('PRESUPUESTO P.II.B-Entidad'!F33+'PRESUPUESTO P.II.B-Entidad'!F29)*0.43,2)</f>
        <v>0</v>
      </c>
      <c r="F14" s="78">
        <f>ROUND(('PRESUPUESTO P.II.B-Entidad'!F33+'PRESUPUESTO P.II.B-Entidad'!F29)-E14,2)</f>
        <v>0</v>
      </c>
      <c r="G14" s="78">
        <f>ROUND(SUM(C14:D14),2)</f>
        <v>0</v>
      </c>
      <c r="H14" s="78">
        <f>ROUND(SUM(E14:F14),2)</f>
        <v>0</v>
      </c>
      <c r="I14" s="126">
        <f>ROUND(SUM(G14:H14),2)</f>
        <v>0</v>
      </c>
    </row>
    <row r="15" spans="1:9" ht="14.25" customHeight="1" thickBot="1" x14ac:dyDescent="0.25">
      <c r="A15" s="76"/>
      <c r="B15" s="83" t="s">
        <v>411</v>
      </c>
      <c r="C15" s="1044">
        <f>'PRESUPUESTO P.II.B-Entidad'!E36</f>
        <v>0</v>
      </c>
      <c r="D15" s="1045"/>
      <c r="E15" s="1044">
        <f>'PRESUPUESTO P.II.B-Entidad'!F36</f>
        <v>0</v>
      </c>
      <c r="F15" s="1045"/>
      <c r="G15" s="75">
        <f>C15</f>
        <v>0</v>
      </c>
      <c r="H15" s="75">
        <f>E15</f>
        <v>0</v>
      </c>
      <c r="I15" s="96">
        <f>ROUND(SUM(G15:H15),2)</f>
        <v>0</v>
      </c>
    </row>
    <row r="16" spans="1:9" ht="34.5" customHeight="1" x14ac:dyDescent="0.2">
      <c r="A16" s="120"/>
      <c r="B16" s="109" t="s">
        <v>410</v>
      </c>
      <c r="C16" s="72">
        <f>C13</f>
        <v>0</v>
      </c>
      <c r="D16" s="72">
        <f>D13</f>
        <v>0</v>
      </c>
      <c r="E16" s="72">
        <f>E13</f>
        <v>0</v>
      </c>
      <c r="F16" s="72">
        <f>F13</f>
        <v>0</v>
      </c>
      <c r="G16" s="72">
        <f>SUM(C16:D16,)</f>
        <v>0</v>
      </c>
      <c r="H16" s="72">
        <f>SUM(E16:F16)</f>
        <v>0</v>
      </c>
      <c r="I16" s="71">
        <f>ROUND(SUM(G16,H16),2)</f>
        <v>0</v>
      </c>
    </row>
    <row r="17" spans="1:9" ht="42" customHeight="1" thickBot="1" x14ac:dyDescent="0.25">
      <c r="A17" s="43"/>
      <c r="B17" s="225"/>
      <c r="C17" s="69" t="s">
        <v>409</v>
      </c>
      <c r="D17" s="69" t="s">
        <v>408</v>
      </c>
      <c r="E17" s="69" t="s">
        <v>407</v>
      </c>
      <c r="F17" s="69" t="s">
        <v>406</v>
      </c>
      <c r="G17" s="69" t="s">
        <v>405</v>
      </c>
      <c r="H17" s="69" t="s">
        <v>404</v>
      </c>
      <c r="I17" s="68" t="s">
        <v>403</v>
      </c>
    </row>
  </sheetData>
  <sheetProtection algorithmName="SHA-512" hashValue="sxmXXx7quZmLauHbvlJczfPveeXtws0Se8yhWTMPBDiOMRCjR3uWX6eTHKhuw1kRyhTRR+IwyMQX2IlTHA5tew==" saltValue="WbCHkTkuAXk7Ohum9lk7qQ==" spinCount="100000" sheet="1" objects="1" scenarios="1"/>
  <mergeCells count="15">
    <mergeCell ref="B7:I7"/>
    <mergeCell ref="B1:I1"/>
    <mergeCell ref="B3:I3"/>
    <mergeCell ref="B4:I4"/>
    <mergeCell ref="B5:I5"/>
    <mergeCell ref="B6:I6"/>
    <mergeCell ref="B2:I2"/>
    <mergeCell ref="C15:D15"/>
    <mergeCell ref="E15:F15"/>
    <mergeCell ref="B8:I8"/>
    <mergeCell ref="B9:I9"/>
    <mergeCell ref="B10:I10"/>
    <mergeCell ref="C11:D11"/>
    <mergeCell ref="E11:F11"/>
    <mergeCell ref="G11:I11"/>
  </mergeCells>
  <pageMargins left="0.7" right="0.7" top="0.75" bottom="0.75" header="0.3" footer="0.3"/>
  <pageSetup paperSize="9" scale="38"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40</vt:i4>
      </vt:variant>
      <vt:variant>
        <vt:lpstr>Named Ranges</vt:lpstr>
      </vt:variant>
      <vt:variant>
        <vt:i4>63</vt:i4>
      </vt:variant>
    </vt:vector>
  </HeadingPairs>
  <TitlesOfParts>
    <vt:vector size="103" baseType="lpstr">
      <vt:lpstr>INSTRUCCIONES </vt:lpstr>
      <vt:lpstr>DATOS GENERALES</vt:lpstr>
      <vt:lpstr>PRESUPUESTO P.I.A-Agrupación</vt:lpstr>
      <vt:lpstr>PRESUPUESTO P.I.B-Agrupación</vt:lpstr>
      <vt:lpstr>PRESUPUESTO P.I.C.1-Agrupación</vt:lpstr>
      <vt:lpstr>PRESUPUESTO P.I.C.2-Agrupación</vt:lpstr>
      <vt:lpstr>PRESUPUESTO P.II.A-Agrupación</vt:lpstr>
      <vt:lpstr>PRESUPUESTO P.II.B-Agrupación</vt:lpstr>
      <vt:lpstr>PRESUPUESTO P.I.A-Entidad</vt:lpstr>
      <vt:lpstr>PRESUPUESTO P.I.B-Entidad</vt:lpstr>
      <vt:lpstr>PRESUPUESTO P.I.C.1-Entidad</vt:lpstr>
      <vt:lpstr>PRESUPUESTO P.I.C.2-Entidad</vt:lpstr>
      <vt:lpstr>PRESUPUESTO P.II.A-Entidad</vt:lpstr>
      <vt:lpstr>RESUMEN-Agrupación</vt:lpstr>
      <vt:lpstr>RESUMIDO-P.I.A-Agrupación</vt:lpstr>
      <vt:lpstr>RESUMIDO-P.I.B-Agrupación</vt:lpstr>
      <vt:lpstr>RESUMIDO-P.I.C.1-Agrupación</vt:lpstr>
      <vt:lpstr>RESUMIDO-P.I.C.2-Agrupación</vt:lpstr>
      <vt:lpstr>RESUMIDO-P.II.A-Agrupación</vt:lpstr>
      <vt:lpstr>RESUMIDO-P.II.B-Agrupación</vt:lpstr>
      <vt:lpstr>RESUMIDO-P.I.A-Entidad</vt:lpstr>
      <vt:lpstr>RESUMIDO-P.I.B-Entidad</vt:lpstr>
      <vt:lpstr>RESUMIDO-P.I.C.1-Entidad</vt:lpstr>
      <vt:lpstr>RESUMIDO-P.I.C.2-Entidad</vt:lpstr>
      <vt:lpstr>RESUMIDO-P.II.A-Entidad</vt:lpstr>
      <vt:lpstr>RESUMIDO-P.II.B-Entidad</vt:lpstr>
      <vt:lpstr>FICHA-P.I.A-Agrupación</vt:lpstr>
      <vt:lpstr>FICHA-P.I.B-Agrupación</vt:lpstr>
      <vt:lpstr>FICHA-P.I.C.1-Agrupación</vt:lpstr>
      <vt:lpstr>FICHA-P.I.C.2-Agrupación</vt:lpstr>
      <vt:lpstr>FICHA-P.II.A-Agrupación</vt:lpstr>
      <vt:lpstr>FICHA-P.I.B-Entidad</vt:lpstr>
      <vt:lpstr>PRESUPUESTO P.II.B-Entidad</vt:lpstr>
      <vt:lpstr>FICHA-P.II.B-Agrupación</vt:lpstr>
      <vt:lpstr>FICHA-P.I.A-Entidad</vt:lpstr>
      <vt:lpstr>RESUMEN-Entidad</vt:lpstr>
      <vt:lpstr>FICHA-P.I.C.1-Entidad</vt:lpstr>
      <vt:lpstr>FICHA-P.I.C.2-Entidad</vt:lpstr>
      <vt:lpstr>FICHA-P.II.A-Entidad</vt:lpstr>
      <vt:lpstr>FICHA-P.II.B-Entidad</vt:lpstr>
      <vt:lpstr>Agricultura</vt:lpstr>
      <vt:lpstr>Agricultura2</vt:lpstr>
      <vt:lpstr>Ambito</vt:lpstr>
      <vt:lpstr>AreaTematicaPrincipal</vt:lpstr>
      <vt:lpstr>AreaTematicaSecundaria</vt:lpstr>
      <vt:lpstr>Booleano</vt:lpstr>
      <vt:lpstr>CCAA</vt:lpstr>
      <vt:lpstr>CCAAUnica</vt:lpstr>
      <vt:lpstr>EntidadMapa</vt:lpstr>
      <vt:lpstr>ExencionIva</vt:lpstr>
      <vt:lpstr>Forestal</vt:lpstr>
      <vt:lpstr>Forestal2</vt:lpstr>
      <vt:lpstr>Ganaderia</vt:lpstr>
      <vt:lpstr>Ganaderia2</vt:lpstr>
      <vt:lpstr>Industria</vt:lpstr>
      <vt:lpstr>Industria2</vt:lpstr>
      <vt:lpstr>Inversiones</vt:lpstr>
      <vt:lpstr>LineaEstrategica1</vt:lpstr>
      <vt:lpstr>LineaEstrategica2</vt:lpstr>
      <vt:lpstr>Miembros</vt:lpstr>
      <vt:lpstr>Objetivo</vt:lpstr>
      <vt:lpstr>Otros</vt:lpstr>
      <vt:lpstr>Otros2</vt:lpstr>
      <vt:lpstr>Paises</vt:lpstr>
      <vt:lpstr>Personalidad</vt:lpstr>
      <vt:lpstr>PR_Andalucía</vt:lpstr>
      <vt:lpstr>PR_Aragón</vt:lpstr>
      <vt:lpstr>PR_Cantabria</vt:lpstr>
      <vt:lpstr>PR_CastillaLaMancha</vt:lpstr>
      <vt:lpstr>PR_CastillayLeón</vt:lpstr>
      <vt:lpstr>PR_Cataluña</vt:lpstr>
      <vt:lpstr>PR_ComunidaddeMadrid</vt:lpstr>
      <vt:lpstr>PR_ComunidadForalNavarra</vt:lpstr>
      <vt:lpstr>PR_ComunidadValenciana</vt:lpstr>
      <vt:lpstr>PR_Extremadura</vt:lpstr>
      <vt:lpstr>PR_Galicia</vt:lpstr>
      <vt:lpstr>PR_IslasBaleares</vt:lpstr>
      <vt:lpstr>PR_IslasCanarias</vt:lpstr>
      <vt:lpstr>PR_LaRioja</vt:lpstr>
      <vt:lpstr>PR_PaísVasco</vt:lpstr>
      <vt:lpstr>PR_PrincipadodeAsturias</vt:lpstr>
      <vt:lpstr>PR_RegióndeMurcia</vt:lpstr>
      <vt:lpstr>'RESUMIDO-P.I.B-Agrupación'!Print_Area</vt:lpstr>
      <vt:lpstr>'RESUMIDO-P.I.B-Entidad'!Print_Area</vt:lpstr>
      <vt:lpstr>'RESUMIDO-P.I.C.1-Agrupación'!Print_Area</vt:lpstr>
      <vt:lpstr>'RESUMIDO-P.I.C.1-Entidad'!Print_Area</vt:lpstr>
      <vt:lpstr>'RESUMIDO-P.II.B-Agrupación'!Print_Area</vt:lpstr>
      <vt:lpstr>Provincias</vt:lpstr>
      <vt:lpstr>ProvinciasBZ</vt:lpstr>
      <vt:lpstr>ProvinciasCB</vt:lpstr>
      <vt:lpstr>ProvinciasCF</vt:lpstr>
      <vt:lpstr>ProvinciasCG</vt:lpstr>
      <vt:lpstr>ProvinciasCH</vt:lpstr>
      <vt:lpstr>ProvinciasCI</vt:lpstr>
      <vt:lpstr>ProvinciasCJ</vt:lpstr>
      <vt:lpstr>ProvinciasCK</vt:lpstr>
      <vt:lpstr>Regadíos</vt:lpstr>
      <vt:lpstr>Regadíos2</vt:lpstr>
      <vt:lpstr>TipoEntidad</vt:lpstr>
      <vt:lpstr>TipoInversiones</vt:lpstr>
      <vt:lpstr>TipoProducto</vt:lpstr>
      <vt:lpstr>TipoSolicitante</vt:lpstr>
      <vt:lpstr>TipoSolicitud</vt:lpstr>
    </vt:vector>
  </TitlesOfParts>
  <Company>TRGASA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Sanchez Molano, Veronica;Oscar Castro Gonzalez</dc:creator>
  <cp:lastModifiedBy>Luis Izquierdo</cp:lastModifiedBy>
  <dcterms:created xsi:type="dcterms:W3CDTF">2023-08-28T10:43:02Z</dcterms:created>
  <dcterms:modified xsi:type="dcterms:W3CDTF">2026-05-14T11:53:42Z</dcterms:modified>
</cp:coreProperties>
</file>