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40" windowHeight="8192" windowWidth="16384" xWindow="0" yWindow="0"/>
  </bookViews>
  <sheets>
    <sheet name="Overview" sheetId="1" state="visible" r:id="rId2"/>
    <sheet name="Chemical Space Polt" sheetId="2" state="visible" r:id="rId3"/>
    <sheet name="DDT_Family" sheetId="3" state="visible" r:id="rId4"/>
    <sheet name="PCB_Family" sheetId="4" state="visible" r:id="rId5"/>
    <sheet name="PBDES" sheetId="5" state="visible" r:id="rId6"/>
    <sheet name="HCHs" sheetId="6" state="visible" r:id="rId7"/>
    <sheet name="Pesticides_HCB" sheetId="7" state="visible" r:id="rId8"/>
    <sheet name="CFC_CCl4" sheetId="8" state="visible" r:id="rId9"/>
    <sheet name="aldrin_dieldrin" sheetId="9" state="visible" r:id="rId10"/>
    <sheet name="Hypothetical Chemicals" sheetId="10" state="visible" r:id="rId11"/>
    <sheet name="Sheet9" sheetId="11" state="visible" r:id="rId12"/>
    <sheet name="Endosulfanes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<sst xmlns="http://schemas.openxmlformats.org/spreadsheetml/2006/main" count="1184" uniqueCount="338">
  <si>
    <t>Name</t>
  </si>
  <si>
    <t>ksoil</t>
  </si>
  <si>
    <t>ksoilphoto</t>
  </si>
  <si>
    <t>kwat</t>
  </si>
  <si>
    <t>kwatphoto</t>
  </si>
  <si>
    <t>kair'</t>
  </si>
  <si>
    <t>kair'direct</t>
  </si>
  <si>
    <t>kveg</t>
  </si>
  <si>
    <t>Easoil</t>
  </si>
  <si>
    <t>Eawat</t>
  </si>
  <si>
    <t>Eaair</t>
  </si>
  <si>
    <t>Eaveg</t>
  </si>
  <si>
    <t>logKaw</t>
  </si>
  <si>
    <t>dUaw</t>
  </si>
  <si>
    <t>logKow</t>
  </si>
  <si>
    <t>dUow</t>
  </si>
  <si>
    <t>alpha</t>
  </si>
  <si>
    <t>beta</t>
  </si>
  <si>
    <t>logKha</t>
  </si>
  <si>
    <t>Vx</t>
  </si>
  <si>
    <t>molmass</t>
  </si>
  <si>
    <t>[d-1]</t>
  </si>
  <si>
    <t>[h sunlight-1]</t>
  </si>
  <si>
    <t>[(d*OH)-1]</t>
  </si>
  <si>
    <t>[(d*sunlight)-1)]</t>
  </si>
  <si>
    <t>[J]</t>
  </si>
  <si>
    <t>[-]</t>
  </si>
  <si>
    <t>[J/mol]</t>
  </si>
  <si>
    <t>[1E-4 m3/mol]</t>
  </si>
  <si>
    <t>[g/mol]</t>
  </si>
  <si>
    <t>CCl4</t>
  </si>
  <si>
    <t>DDT</t>
  </si>
  <si>
    <t>DDE</t>
  </si>
  <si>
    <t>DDD</t>
  </si>
  <si>
    <t>tri-BDE</t>
  </si>
  <si>
    <t>tetra-BDE</t>
  </si>
  <si>
    <t>penta-BDE</t>
  </si>
  <si>
    <t>hexa-BDE</t>
  </si>
  <si>
    <t>hepta-BDE</t>
  </si>
  <si>
    <t>octa-BDE</t>
  </si>
  <si>
    <t>nona-BDE</t>
  </si>
  <si>
    <t>deca-BDE</t>
  </si>
  <si>
    <t>y-HCH(Breivik 2002)</t>
  </si>
  <si>
    <t>a-HCH(Breivik 2002)</t>
  </si>
  <si>
    <t>PCB-28</t>
  </si>
  <si>
    <t>PCB-153</t>
  </si>
  <si>
    <t>PCB-180</t>
  </si>
  <si>
    <t>HCB</t>
  </si>
  <si>
    <t>atrazine</t>
  </si>
  <si>
    <t>terbuthylazine</t>
  </si>
  <si>
    <t>alachlor</t>
  </si>
  <si>
    <t>metolachlor</t>
  </si>
  <si>
    <t>Aldrin</t>
  </si>
  <si>
    <t>Dieldrin</t>
  </si>
  <si>
    <t>2,4-D</t>
  </si>
  <si>
    <t>A-endosulphane</t>
  </si>
  <si>
    <t>B-endosulfane</t>
  </si>
  <si>
    <t>endosulfate</t>
  </si>
  <si>
    <t>ES-diol</t>
  </si>
  <si>
    <t>NAN</t>
  </si>
  <si>
    <t>Statistics on the input values:</t>
  </si>
  <si>
    <t>min</t>
  </si>
  <si>
    <t>max</t>
  </si>
  <si>
    <t>GEO-mean</t>
  </si>
  <si>
    <t>T_1/2 [h]</t>
  </si>
  <si>
    <t>Modeled by fit:</t>
  </si>
  <si>
    <t>lognormal</t>
  </si>
  <si>
    <t>mu</t>
  </si>
  <si>
    <t>n/a</t>
  </si>
  <si>
    <t>sigma</t>
  </si>
  <si>
    <t>normal</t>
  </si>
  <si>
    <t>TCCl4</t>
  </si>
  <si>
    <t>T-DDT</t>
  </si>
  <si>
    <t>T-DDE</t>
  </si>
  <si>
    <r>
      <t xml:space="preserve">T-</t>
    </r>
    <r>
      <rPr>
        <rFont val="Calibri"/>
        <charset val="1"/>
        <family val="2"/>
        <color rgb="00006100"/>
        <sz val="11"/>
      </rPr>
      <t xml:space="preserve">DDD</t>
    </r>
  </si>
  <si>
    <t>T_tri-BDE</t>
  </si>
  <si>
    <t>T_tetra-BDE</t>
  </si>
  <si>
    <t>T_penta-BDE</t>
  </si>
  <si>
    <t>T_hexa-BDE</t>
  </si>
  <si>
    <t>T_hepta-BDE</t>
  </si>
  <si>
    <t>T_octa-BDE</t>
  </si>
  <si>
    <t>T_nona-BDE</t>
  </si>
  <si>
    <t>T_deca-BDE</t>
  </si>
  <si>
    <t>T-y-HCH</t>
  </si>
  <si>
    <t>T-a-HCH</t>
  </si>
  <si>
    <t>T-HCB</t>
  </si>
  <si>
    <t>T-atrazine</t>
  </si>
  <si>
    <t>T-terbuthylazine</t>
  </si>
  <si>
    <t>T-alachlor</t>
  </si>
  <si>
    <t>T-metolachlor</t>
  </si>
  <si>
    <t>T-Aldrin</t>
  </si>
  <si>
    <t>T-Dieldrin</t>
  </si>
  <si>
    <t>T-2,4-D</t>
  </si>
  <si>
    <t>T-A-endosulphane</t>
  </si>
  <si>
    <t>T-B-endosulfane</t>
  </si>
  <si>
    <t>T-endosulfate</t>
  </si>
  <si>
    <t>methoxychlor</t>
  </si>
  <si>
    <t>x1</t>
  </si>
  <si>
    <t>x2=2,4-DCP</t>
  </si>
  <si>
    <t>x3</t>
  </si>
  <si>
    <t>Diel-pseu</t>
  </si>
  <si>
    <t>y1</t>
  </si>
  <si>
    <t>y2</t>
  </si>
  <si>
    <t>Disulfoton</t>
  </si>
  <si>
    <t>Diazinon</t>
  </si>
  <si>
    <t>Dacthal</t>
  </si>
  <si>
    <t>Chlorpyrif</t>
  </si>
  <si>
    <r>
      <t xml:space="preserve">ab Parameter by Hoover, K. R.;  Acree, W. E.;  Abraham, M. H. </t>
    </r>
    <r>
      <rPr>
        <rFont val="Calibri"/>
        <charset val="1"/>
        <family val="2"/>
        <i val="true"/>
        <color rgb="00000000"/>
        <sz val="11"/>
      </rPr>
      <t xml:space="preserve">Chem. Res. Toxicol.</t>
    </r>
    <r>
      <rPr>
        <rFont val="Calibri"/>
        <charset val="1"/>
        <family val="2"/>
        <color rgb="00000000"/>
        <sz val="11"/>
      </rPr>
      <t xml:space="preserve"> </t>
    </r>
    <r>
      <rPr>
        <rFont val="Calibri"/>
        <charset val="1"/>
        <family val="2"/>
        <b val="true"/>
        <color rgb="00000000"/>
        <sz val="11"/>
      </rPr>
      <t xml:space="preserve">2005,</t>
    </r>
    <r>
      <rPr>
        <rFont val="Calibri"/>
        <charset val="1"/>
        <family val="2"/>
        <color rgb="00000000"/>
        <sz val="11"/>
      </rPr>
      <t xml:space="preserve"> </t>
    </r>
    <r>
      <rPr>
        <rFont val="Calibri"/>
        <charset val="1"/>
        <family val="2"/>
        <i val="true"/>
        <color rgb="00000000"/>
        <sz val="11"/>
      </rPr>
      <t xml:space="preserve">18,</t>
    </r>
    <r>
      <rPr>
        <rFont val="Calibri"/>
        <charset val="1"/>
        <family val="2"/>
        <color rgb="00000000"/>
        <sz val="11"/>
      </rPr>
      <t xml:space="preserve"> 1497-1505., Alizadeh, T. Sensors and Actuators B: Chemical 2010, 143, 740-749.</t>
    </r>
  </si>
  <si>
    <t>a-HCH</t>
  </si>
  <si>
    <t>y-HCH</t>
  </si>
  <si>
    <t>mirex</t>
  </si>
  <si>
    <t>a-HCH(Breivik 2007)</t>
  </si>
  <si>
    <t>55 000</t>
  </si>
  <si>
    <t>y-HCH(Breivik 2007)</t>
  </si>
  <si>
    <t>PBDE-209</t>
  </si>
  <si>
    <t>PBDE-47</t>
  </si>
  <si>
    <t>PBDE-99</t>
  </si>
  <si>
    <t>!!! check whether partition properties for Dis/Dia/Dac/Chl are correct...</t>
  </si>
  <si>
    <t>!!! watch out, air degradation rates must now be given as second order reaction rates, OH concentration is multiplied inside the program...</t>
  </si>
  <si>
    <t>Sources: Partition Coefficients: DDT familiy and PCB from LS-adjustment, deg halflives from previous values from Fabio, alpha/beta/logKha Götz</t>
  </si>
  <si>
    <t>Special purpose DDT ?</t>
  </si>
  <si>
    <t>virDDT</t>
  </si>
  <si>
    <t>6.76E-04</t>
  </si>
  <si>
    <t>3.14e-4</t>
  </si>
  <si>
    <t>1.35E-03</t>
  </si>
  <si>
    <t>8.98E-08</t>
  </si>
  <si>
    <t>1.35E-01</t>
  </si>
  <si>
    <t>virDDE</t>
  </si>
  <si>
    <t>8.08E-04</t>
  </si>
  <si>
    <t>1.62E-03</t>
  </si>
  <si>
    <t>6.42E-07</t>
  </si>
  <si>
    <t>9.63E-01</t>
  </si>
  <si>
    <t>virDDD</t>
  </si>
  <si>
    <t>7.57E-04</t>
  </si>
  <si>
    <t>1.51E-03</t>
  </si>
  <si>
    <t>3.75E-07</t>
  </si>
  <si>
    <t>5.63E-01</t>
  </si>
  <si>
    <t>Molar mass</t>
  </si>
  <si>
    <t>Melting point (c)</t>
  </si>
  <si>
    <t>Aqueous solubility (g/m3)</t>
  </si>
  <si>
    <t>Vapor pressure (pa)</t>
  </si>
  <si>
    <t>Log kow</t>
  </si>
  <si>
    <t>Vegetation reaction half-life (h)</t>
  </si>
  <si>
    <t>Fresh water reaction half-life (h)</t>
  </si>
  <si>
    <t>Coastal/oceanicwater reaction half-life (h)</t>
  </si>
  <si>
    <t>Soil reaction half-life (h)</t>
  </si>
  <si>
    <t>Sediment reaction half-life (h)</t>
  </si>
  <si>
    <t>Enthalpy of vaporization (from water to air) (K/mol)</t>
  </si>
  <si>
    <t>Enthalpy of solution (from octanol to water) (j/mol)</t>
  </si>
  <si>
    <t>Degradation rate constant by oh radicals (m3/molecules h)</t>
  </si>
  <si>
    <t>Activation energy of deg. by OH radicals (J/mol)</t>
  </si>
  <si>
    <t>Activation energy for vegetation (J/mol)</t>
  </si>
  <si>
    <t>Activation energy for freshwater (J/mol)</t>
  </si>
  <si>
    <t>Activation energy for coastal/oceanicwater (J/mol)</t>
  </si>
  <si>
    <t>Activation energy for soil (J/mol)</t>
  </si>
  <si>
    <t>Activation energy for freshwater sediment (J/mol)</t>
  </si>
  <si>
    <t>?20 000</t>
  </si>
  <si>
    <t>4.9×10-15</t>
  </si>
  <si>
    <t>30 000</t>
  </si>
  <si>
    <t>k_wat</t>
  </si>
  <si>
    <t>k_veg</t>
  </si>
  <si>
    <t>[h</t>
  </si>
  <si>
    <t>Generic</t>
  </si>
  <si>
    <t>sunlight-1]</t>
  </si>
  <si>
    <t>[1E-4</t>
  </si>
  <si>
    <t>m3/mol]</t>
  </si>
  <si>
    <t>4.1756e-03</t>
  </si>
  <si>
    <t>8.3512e-03</t>
  </si>
  <si>
    <t>7.1993e-09</t>
  </si>
  <si>
    <t>3.0000e-01</t>
  </si>
  <si>
    <t>logKoa</t>
  </si>
  <si>
    <t>units</t>
  </si>
  <si>
    <t>Origin</t>
  </si>
  <si>
    <t>Main publication</t>
  </si>
  <si>
    <t>best estimate</t>
  </si>
  <si>
    <t>Schenker, U.;  Scheringer, M.;  Hungerbühler, K. Environ. Sci. Technol. 2008, 42, 1178-1184.</t>
  </si>
  <si>
    <r>
      <t xml:space="preserve">Abraham, M. H.;  Enomoto, K.;  Clarke, E. D.;  Sexton, G. </t>
    </r>
    <r>
      <rPr>
        <rFont val="Calibri"/>
        <charset val="1"/>
        <family val="2"/>
        <b val="true"/>
        <i val="true"/>
        <color rgb="00000000"/>
        <sz val="10"/>
      </rPr>
      <t xml:space="preserve">J. Org. Chem.</t>
    </r>
    <r>
      <rPr>
        <rFont val="Calibri"/>
        <charset val="1"/>
        <family val="2"/>
        <b val="true"/>
        <color rgb="00000000"/>
        <sz val="10"/>
      </rPr>
      <t xml:space="preserve"> 2002, </t>
    </r>
    <r>
      <rPr>
        <rFont val="Calibri"/>
        <charset val="1"/>
        <family val="2"/>
        <b val="true"/>
        <i val="true"/>
        <color rgb="00000000"/>
        <sz val="10"/>
      </rPr>
      <t xml:space="preserve">67,</t>
    </r>
    <r>
      <rPr>
        <rFont val="Calibri"/>
        <charset val="1"/>
        <family val="2"/>
        <b val="true"/>
        <color rgb="00000000"/>
        <sz val="10"/>
      </rPr>
      <t xml:space="preserve"> 4782-4786.</t>
    </r>
  </si>
  <si>
    <t>Stenzel, A.;  Endo, S.;  Goss, K.-U. Journal of Chromatography A 2012, 1220, 132-142.</t>
  </si>
  <si>
    <t>unknown</t>
  </si>
  <si>
    <r>
      <t xml:space="preserve">Abraham, M. H.;  Enomoto, K.;  Clarke, E. D.;  Sexton, G. </t>
    </r>
    <r>
      <rPr>
        <rFont val="Calibri"/>
        <charset val="1"/>
        <family val="2"/>
        <b val="true"/>
        <i val="true"/>
        <color rgb="00000000"/>
        <sz val="11"/>
      </rPr>
      <t xml:space="preserve">J. Org. Chem.</t>
    </r>
    <r>
      <rPr>
        <rFont val="Calibri"/>
        <charset val="1"/>
        <family val="2"/>
        <b val="true"/>
        <color rgb="00000000"/>
        <sz val="11"/>
      </rPr>
      <t xml:space="preserve"> 2002, </t>
    </r>
    <r>
      <rPr>
        <rFont val="Calibri"/>
        <charset val="1"/>
        <family val="2"/>
        <b val="true"/>
        <i val="true"/>
        <color rgb="00000000"/>
        <sz val="11"/>
      </rPr>
      <t xml:space="preserve">67,</t>
    </r>
    <r>
      <rPr>
        <rFont val="Calibri"/>
        <charset val="1"/>
        <family val="2"/>
        <b val="true"/>
        <color rgb="00000000"/>
        <sz val="11"/>
      </rPr>
      <t xml:space="preserve"> 4782-4786.</t>
    </r>
  </si>
  <si>
    <t>UNKNOWN</t>
  </si>
  <si>
    <t>[as for DDT]</t>
  </si>
  <si>
    <t>Verified</t>
  </si>
  <si>
    <t>plausible</t>
  </si>
  <si>
    <t>NOT VERIFIED</t>
  </si>
  <si>
    <t>unused</t>
  </si>
  <si>
    <t>best_estim</t>
  </si>
  <si>
    <t>current</t>
  </si>
  <si>
    <t>Lamon, L.;  von Waldow, H.;  MacLeod, M.;  Scheringer, M.;   Marcomini, A.;  Hungerbühler, K. Environ. Sci. Technol. 2009, 43, 5818-5824.</t>
  </si>
  <si>
    <r>
      <t xml:space="preserve">Schenker, U.;  MacLeod, M.;  Scheringer, M.;  Hungerbühler, K. </t>
    </r>
    <r>
      <rPr>
        <rFont val="Calibri"/>
        <charset val="1"/>
        <family val="2"/>
        <i val="true"/>
        <color rgb="00000000"/>
        <sz val="11"/>
      </rPr>
      <t xml:space="preserve">Environ. Sci. Technol.</t>
    </r>
    <r>
      <rPr>
        <rFont val="Calibri"/>
        <charset val="1"/>
        <family val="2"/>
        <color rgb="00000000"/>
        <sz val="11"/>
      </rPr>
      <t xml:space="preserve"> </t>
    </r>
    <r>
      <rPr>
        <rFont val="Calibri"/>
        <charset val="1"/>
        <family val="2"/>
        <b val="true"/>
        <color rgb="00000000"/>
        <sz val="11"/>
      </rPr>
      <t xml:space="preserve">2005,</t>
    </r>
    <r>
      <rPr>
        <rFont val="Calibri"/>
        <charset val="1"/>
        <family val="2"/>
        <color rgb="00000000"/>
        <sz val="11"/>
      </rPr>
      <t xml:space="preserve"> </t>
    </r>
    <r>
      <rPr>
        <rFont val="Calibri"/>
        <charset val="1"/>
        <family val="2"/>
        <i val="true"/>
        <color rgb="00000000"/>
        <sz val="11"/>
      </rPr>
      <t xml:space="preserve">39,</t>
    </r>
    <r>
      <rPr>
        <rFont val="Calibri"/>
        <charset val="1"/>
        <family val="2"/>
        <color rgb="00000000"/>
        <sz val="11"/>
      </rPr>
      <t xml:space="preserve"> 8434-8441.</t>
    </r>
  </si>
  <si>
    <t>Wegmann, F.;  Scheringer, M.;  Hungerbühler, K. Ecotoxicology and Environmental Safety 2006, 63, 42-51.</t>
  </si>
  <si>
    <t>Abraham, M. H.;  Al-Hussaini, A. J. M. J. Environ. Monit. 2005, 7, 295-301.</t>
  </si>
  <si>
    <t>[unused]</t>
  </si>
  <si>
    <t>Publication</t>
  </si>
  <si>
    <r>
      <t xml:space="preserve">Schenker, U.;  Soltermann, F.;  Scheringer, M.;  Hungerbühler, K. </t>
    </r>
    <r>
      <rPr>
        <rFont val="Calibri"/>
        <charset val="1"/>
        <family val="2"/>
        <i val="true"/>
        <color rgb="00000000"/>
        <sz val="11"/>
      </rPr>
      <t xml:space="preserve">Environ. Sci. Technol.</t>
    </r>
    <r>
      <rPr>
        <rFont val="Calibri"/>
        <charset val="1"/>
        <family val="2"/>
        <color rgb="00000000"/>
        <sz val="11"/>
      </rPr>
      <t xml:space="preserve"> </t>
    </r>
    <r>
      <rPr>
        <rFont val="Calibri"/>
        <charset val="1"/>
        <family val="2"/>
        <b val="true"/>
        <color rgb="00000000"/>
        <sz val="11"/>
      </rPr>
      <t xml:space="preserve">2008,</t>
    </r>
    <r>
      <rPr>
        <rFont val="Calibri"/>
        <charset val="1"/>
        <family val="2"/>
        <color rgb="00000000"/>
        <sz val="11"/>
      </rPr>
      <t xml:space="preserve"> </t>
    </r>
    <r>
      <rPr>
        <rFont val="Calibri"/>
        <charset val="1"/>
        <family val="2"/>
        <i val="true"/>
        <color rgb="00000000"/>
        <sz val="11"/>
      </rPr>
      <t xml:space="preserve">42,</t>
    </r>
    <r>
      <rPr>
        <rFont val="Calibri"/>
        <charset val="1"/>
        <family val="2"/>
        <color rgb="00000000"/>
        <sz val="11"/>
      </rPr>
      <t xml:space="preserve"> 9244-9249.</t>
    </r>
  </si>
  <si>
    <r>
      <t xml:space="preserve">Platts, J. A.;  Butina, D.;  Abraham, M. H.;  Hersey, A. </t>
    </r>
    <r>
      <rPr>
        <rFont val="Calibri"/>
        <charset val="1"/>
        <family val="2"/>
        <i val="true"/>
        <color rgb="00000000"/>
        <sz val="11"/>
      </rPr>
      <t xml:space="preserve">J. Chem. Inf. Comput. Sci.</t>
    </r>
    <r>
      <rPr>
        <rFont val="Calibri"/>
        <charset val="1"/>
        <family val="2"/>
        <color rgb="00000000"/>
        <sz val="11"/>
      </rPr>
      <t xml:space="preserve"> </t>
    </r>
    <r>
      <rPr>
        <rFont val="Calibri"/>
        <charset val="1"/>
        <family val="2"/>
        <b val="true"/>
        <color rgb="00000000"/>
        <sz val="11"/>
      </rPr>
      <t xml:space="preserve">1999,</t>
    </r>
    <r>
      <rPr>
        <rFont val="Calibri"/>
        <charset val="1"/>
        <family val="2"/>
        <color rgb="00000000"/>
        <sz val="11"/>
      </rPr>
      <t xml:space="preserve"> </t>
    </r>
    <r>
      <rPr>
        <rFont val="Calibri"/>
        <charset val="1"/>
        <family val="2"/>
        <i val="true"/>
        <color rgb="00000000"/>
        <sz val="11"/>
      </rPr>
      <t xml:space="preserve">39,</t>
    </r>
    <r>
      <rPr>
        <rFont val="Calibri"/>
        <charset val="1"/>
        <family val="2"/>
        <color rgb="00000000"/>
        <sz val="11"/>
      </rPr>
      <t xml:space="preserve"> 835-845.</t>
    </r>
  </si>
  <si>
    <r>
      <t xml:space="preserve">Stenzel, A.;  Endo, S.;  Goss, K.-U. </t>
    </r>
    <r>
      <rPr>
        <rFont val="Calibri"/>
        <charset val="1"/>
        <family val="2"/>
        <b val="true"/>
        <i val="true"/>
        <color rgb="00000000"/>
        <sz val="11"/>
      </rPr>
      <t xml:space="preserve">Journal of Chromatography A</t>
    </r>
    <r>
      <rPr>
        <rFont val="Calibri"/>
        <charset val="1"/>
        <family val="2"/>
        <b val="true"/>
        <color rgb="00000000"/>
        <sz val="11"/>
      </rPr>
      <t xml:space="preserve"> 2012, </t>
    </r>
    <r>
      <rPr>
        <rFont val="Calibri"/>
        <charset val="1"/>
        <family val="2"/>
        <b val="true"/>
        <i val="true"/>
        <color rgb="00000000"/>
        <sz val="11"/>
      </rPr>
      <t xml:space="preserve">1220,</t>
    </r>
    <r>
      <rPr>
        <rFont val="Calibri"/>
        <charset val="1"/>
        <family val="2"/>
        <b val="true"/>
        <color rgb="00000000"/>
        <sz val="11"/>
      </rPr>
      <t xml:space="preserve"> 132-142.</t>
    </r>
  </si>
  <si>
    <t>a-HCH(Henry2012)</t>
  </si>
  <si>
    <t>b-HCH (Henry 2012)</t>
  </si>
  <si>
    <t>rel to bHCH</t>
  </si>
  <si>
    <t>rel. to yHCH</t>
  </si>
  <si>
    <r>
      <t xml:space="preserve">Breivik, K.;  Wania, F. </t>
    </r>
    <r>
      <rPr>
        <rFont val="Calibri"/>
        <charset val="1"/>
        <family val="2"/>
        <i val="true"/>
        <color rgb="00000000"/>
        <sz val="11"/>
      </rPr>
      <t xml:space="preserve">Environ. Sci. Technol.</t>
    </r>
    <r>
      <rPr>
        <rFont val="Calibri"/>
        <charset val="1"/>
        <family val="2"/>
        <color rgb="00000000"/>
        <sz val="11"/>
      </rPr>
      <t xml:space="preserve"> </t>
    </r>
    <r>
      <rPr>
        <rFont val="Calibri"/>
        <charset val="1"/>
        <family val="2"/>
        <b val="true"/>
        <color rgb="00000000"/>
        <sz val="11"/>
      </rPr>
      <t xml:space="preserve">2002,</t>
    </r>
    <r>
      <rPr>
        <rFont val="Calibri"/>
        <charset val="1"/>
        <family val="2"/>
        <color rgb="00000000"/>
        <sz val="11"/>
      </rPr>
      <t xml:space="preserve"> </t>
    </r>
    <r>
      <rPr>
        <rFont val="Calibri"/>
        <charset val="1"/>
        <family val="2"/>
        <i val="true"/>
        <color rgb="00000000"/>
        <sz val="11"/>
      </rPr>
      <t xml:space="preserve">36,</t>
    </r>
    <r>
      <rPr>
        <rFont val="Calibri"/>
        <charset val="1"/>
        <family val="2"/>
        <color rgb="00000000"/>
        <sz val="11"/>
      </rPr>
      <t xml:space="preserve"> 1014-1023.</t>
    </r>
  </si>
  <si>
    <t>Wöhrnschimmel, H.;  Tay, P.;  von Waldow, H.;  Hung, H.;  Li, Y.-F.;   MacLeod, M.;  Hungerbuhler, K. Environ. Sci. Technol. 2012, 46, 2047-2054.</t>
  </si>
  <si>
    <r>
      <t xml:space="preserve">Abraham, M. H.;  Enomoto, K.;  Clarke, E. D.;  Sexton, G. </t>
    </r>
    <r>
      <rPr>
        <rFont val="Calibri"/>
        <charset val="1"/>
        <family val="2"/>
        <i val="true"/>
        <color rgb="00000000"/>
        <sz val="11"/>
      </rPr>
      <t xml:space="preserve">J. Org. Chem.</t>
    </r>
    <r>
      <rPr>
        <rFont val="Calibri"/>
        <charset val="1"/>
        <family val="2"/>
        <color rgb="00000000"/>
        <sz val="11"/>
      </rPr>
      <t xml:space="preserve"> </t>
    </r>
    <r>
      <rPr>
        <rFont val="Calibri"/>
        <charset val="1"/>
        <family val="2"/>
        <b val="true"/>
        <color rgb="00000000"/>
        <sz val="11"/>
      </rPr>
      <t xml:space="preserve">2002,</t>
    </r>
    <r>
      <rPr>
        <rFont val="Calibri"/>
        <charset val="1"/>
        <family val="2"/>
        <color rgb="00000000"/>
        <sz val="11"/>
      </rPr>
      <t xml:space="preserve"> </t>
    </r>
    <r>
      <rPr>
        <rFont val="Calibri"/>
        <charset val="1"/>
        <family val="2"/>
        <i val="true"/>
        <color rgb="00000000"/>
        <sz val="11"/>
      </rPr>
      <t xml:space="preserve">67,</t>
    </r>
    <r>
      <rPr>
        <rFont val="Calibri"/>
        <charset val="1"/>
        <family val="2"/>
        <color rgb="00000000"/>
        <sz val="11"/>
      </rPr>
      <t xml:space="preserve"> 4782-4786.</t>
    </r>
  </si>
  <si>
    <t>Ilyina, T.;  Lammel, G.;  Pohlmann, T. Chemosphere 2008, 72, 1132-1137.</t>
  </si>
  <si>
    <t>Toose, L. Environmental Pollution 2004, 128, 223-240.</t>
  </si>
  <si>
    <t>Analog dKoa</t>
  </si>
  <si>
    <t>[kair HCHa == kair HCHb]</t>
  </si>
  <si>
    <t>yHCH</t>
  </si>
  <si>
    <t>aHCH</t>
  </si>
  <si>
    <t>logH=b + m/T</t>
  </si>
  <si>
    <t>b</t>
  </si>
  <si>
    <t>m</t>
  </si>
  <si>
    <t>Climochem_format</t>
  </si>
  <si>
    <t>Guglielmo, F.;  Lammel, G.;  Maier-Reimer, E. Chemosphere 2009, 76, 1509-1517.</t>
  </si>
  <si>
    <t>Property</t>
  </si>
  <si>
    <t>Unit</t>
  </si>
  <si>
    <t>g-HCH</t>
  </si>
  <si>
    <t>DDT (1)</t>
  </si>
  <si>
    <t>Climochem Format</t>
  </si>
  <si>
    <t>(CAS-No. 50-29-3)</t>
  </si>
  <si>
    <t>Molecular mass</t>
  </si>
  <si>
    <t>g mol-1</t>
  </si>
  <si>
    <t>Vapour pressure</t>
  </si>
  <si>
    <t>Pa</t>
  </si>
  <si>
    <t>2.5E-5 (2)</t>
  </si>
  <si>
    <t>Kow</t>
  </si>
  <si>
    <t>1.55E6 (3)</t>
  </si>
  <si>
    <t>Water solubility</t>
  </si>
  <si>
    <t>mg l-1</t>
  </si>
  <si>
    <t>3.1E-3 (3)</t>
  </si>
  <si>
    <t>Heat of solution</t>
  </si>
  <si>
    <t>J mol-1</t>
  </si>
  <si>
    <t>2.7E-4 (4)</t>
  </si>
  <si>
    <t>Heat of vaporisation</t>
  </si>
  <si>
    <t>118.0E3 (4)</t>
  </si>
  <si>
    <t>Degradation rate in soil</t>
  </si>
  <si>
    <t>s-1</t>
  </si>
  <si>
    <t>4.05E-9 (5)</t>
  </si>
  <si>
    <t>Degradation rate in air – OH radical</t>
  </si>
  <si>
    <t>cm3 mol-1s-1</t>
  </si>
  <si>
    <t>1.0E-13 (4)</t>
  </si>
  <si>
    <t>Degradation rate in seawater</t>
  </si>
  <si>
    <t>0.0 (4)</t>
  </si>
  <si>
    <t>Degradation rate in ocean sediment</t>
  </si>
  <si>
    <t>Breivik, K.;  Wania, F. Environ. Sci. Technol. 2002, 36, 1014-1023.</t>
  </si>
  <si>
    <t>Ccformat</t>
  </si>
  <si>
    <t>HL (h)</t>
  </si>
  <si>
    <t>soil</t>
  </si>
  <si>
    <t>water</t>
  </si>
  <si>
    <t>kR at 25 °C</t>
  </si>
  <si>
    <t>(cm3 molecule-1 s-1)f</t>
  </si>
  <si>
    <t>forest</t>
  </si>
  <si>
    <t>Ea(kJ mol-1)</t>
  </si>
  <si>
    <t>airg</t>
  </si>
  <si>
    <t>log KAW</t>
  </si>
  <si>
    <t>at 25 °Cb</t>
  </si>
  <si>
    <t>¢UAW</t>
  </si>
  <si>
    <t>(kJ mol-1)b</t>
  </si>
  <si>
    <t>log KOW</t>
  </si>
  <si>
    <t>at 25 °Ca</t>
  </si>
  <si>
    <t>¢UOW</t>
  </si>
  <si>
    <t>(kJ mol-1)d</t>
  </si>
  <si>
    <t>M</t>
  </si>
  <si>
    <t>(g mol-1)a</t>
  </si>
  <si>
    <t>log KOA</t>
  </si>
  <si>
    <t>at 25 °Cc</t>
  </si>
  <si>
    <t>¢UOA</t>
  </si>
  <si>
    <t>(kJ mol-1)e</t>
  </si>
  <si>
    <t>b-HCH</t>
  </si>
  <si>
    <t>t1/2</t>
  </si>
  <si>
    <t>in</t>
  </si>
  <si>
    <t>(h)</t>
  </si>
  <si>
    <t>surface</t>
  </si>
  <si>
    <t>ocean</t>
  </si>
  <si>
    <t>vegetation</t>
  </si>
  <si>
    <t>EA</t>
  </si>
  <si>
    <t>(kJ</t>
  </si>
  <si>
    <t>mol−1)</t>
  </si>
  <si>
    <t>air</t>
  </si>
  <si>
    <t>log(KAW)</t>
  </si>
  <si>
    <t>UAW</t>
  </si>
  <si>
    <t>log(KOW)</t>
  </si>
  <si>
    <t>ΔUOW</t>
  </si>
  <si>
    <t>log(KOA)</t>
  </si>
  <si>
    <t>fresh</t>
  </si>
  <si>
    <t>sediment</t>
  </si>
  <si>
    <t>ΔUOA</t>
  </si>
  <si>
    <r>
      <t xml:space="preserve">Götz, C. W.;  Scheringer, M.;  MacLeod, M.;  Wegmann, F.;   Schenker, U.;  Hungerbühler, K. </t>
    </r>
    <r>
      <rPr>
        <rFont val="Calibri"/>
        <charset val="1"/>
        <family val="2"/>
        <i val="true"/>
        <color rgb="00000000"/>
        <sz val="11"/>
      </rPr>
      <t xml:space="preserve">Environ. Sci. Technol.</t>
    </r>
    <r>
      <rPr>
        <rFont val="Calibri"/>
        <charset val="1"/>
        <family val="2"/>
        <color rgb="00000000"/>
        <sz val="11"/>
      </rPr>
      <t xml:space="preserve"> </t>
    </r>
    <r>
      <rPr>
        <rFont val="Calibri"/>
        <charset val="1"/>
        <family val="2"/>
        <b val="true"/>
        <color rgb="00000000"/>
        <sz val="11"/>
      </rPr>
      <t xml:space="preserve">2008,</t>
    </r>
    <r>
      <rPr>
        <rFont val="Calibri"/>
        <charset val="1"/>
        <family val="2"/>
        <color rgb="00000000"/>
        <sz val="11"/>
      </rPr>
      <t xml:space="preserve"> </t>
    </r>
    <r>
      <rPr>
        <rFont val="Calibri"/>
        <charset val="1"/>
        <family val="2"/>
        <i val="true"/>
        <color rgb="00000000"/>
        <sz val="11"/>
      </rPr>
      <t xml:space="preserve">42,</t>
    </r>
    <r>
      <rPr>
        <rFont val="Calibri"/>
        <charset val="1"/>
        <family val="2"/>
        <color rgb="00000000"/>
        <sz val="11"/>
      </rPr>
      <t xml:space="preserve"> 3690-3696.</t>
    </r>
  </si>
  <si>
    <t>Gouin, T. Environmental Science &amp; Policy 2010, 13, 175-184.</t>
  </si>
  <si>
    <t>Scheringer, M.;  Wegmann, F.;  Fenner, K.;  Hungerbühler, K. Environ. Sci. Technol. 2000, 34, 1842-1850.</t>
  </si>
  <si>
    <t>Kaw</t>
  </si>
  <si>
    <t>Koa</t>
  </si>
  <si>
    <t>tair</t>
  </si>
  <si>
    <t>twat</t>
  </si>
  <si>
    <t>tsoil</t>
  </si>
  <si>
    <t>tsed</t>
  </si>
  <si>
    <t>EA,s</t>
  </si>
  <si>
    <t>EA,w</t>
  </si>
  <si>
    <t>EA,a</t>
  </si>
  <si>
    <t>(g/mol)</t>
  </si>
  <si>
    <t>(d)</t>
  </si>
  <si>
    <t>kJ/mol</t>
  </si>
  <si>
    <t>CFC-11</t>
  </si>
  <si>
    <t>CFC-12</t>
  </si>
  <si>
    <t>Schenker, U.; Scheringer, M. &amp; Hungerbühler, K. Environmental Science and Pollution Research - International, Ecomed, 2007, 14, 145-15</t>
  </si>
  <si>
    <t>Luehrs, D. C.;  Hickey, J. P.;  Nilsen, P. E.;  Godbole, K. A.;   Rogers, T. N. Environ. Sci. Technol. 1995, 30, 143-152.</t>
  </si>
  <si>
    <t>logK_aw</t>
  </si>
  <si>
    <t>???</t>
  </si>
  <si>
    <t>logK_ow</t>
  </si>
  <si>
    <t>hl_air</t>
  </si>
  <si>
    <t>hl_water</t>
  </si>
  <si>
    <t>logKHA</t>
  </si>
  <si>
    <t>estimated</t>
  </si>
  <si>
    <t>Overall Persistence, Long-range Transport Potential and</t>
  </si>
  <si>
    <t>Global Distribution of Endosulfan and its Transformation</t>
  </si>
  <si>
    <t>Products</t>
  </si>
  <si>
    <t>Linus Becker, Urs Schenker, Martin Scheringer</t>
  </si>
  <si>
    <t>Swiss Federal Institute of Technology, ETH Zürich, Switzerland, January 2009</t>
  </si>
  <si>
    <t>scheringer@chem.ethz.ch</t>
  </si>
  <si>
    <t>Alpha-ES</t>
  </si>
  <si>
    <t>Beta-ES</t>
  </si>
  <si>
    <t>ES-sulfate</t>
  </si>
  <si>
    <t>[d]</t>
  </si>
  <si>
    <t>k</t>
  </si>
  <si>
    <t>k_OH.</t>
  </si>
  <si>
    <t>[OH * d-1]</t>
  </si>
  <si>
    <t>veg</t>
  </si>
  <si>
    <t>Ea</t>
  </si>
  <si>
    <t>[kJ/mol]</t>
  </si>
  <si>
    <t>log</t>
  </si>
  <si>
    <t>KOW</t>
  </si>
  <si>
    <t>[–]</t>
  </si>
  <si>
    <t>KAW</t>
  </si>
  <si>
    <t>dUOW</t>
  </si>
  <si>
    <t>d?UAW</t>
  </si>
  <si>
    <t>Tülp, H. C.;  Goss, K.-U.;  Schwarzenbach, R. P.;  Fenner, K. Environ. Sci. Technol. 2008, 42, 2034-2040.</t>
  </si>
  <si>
    <t>K_hex_a</t>
  </si>
</sst>
</file>

<file path=xl/styles.xml><?xml version="1.0" encoding="utf-8"?>
<styleSheet xmlns="http://schemas.openxmlformats.org/spreadsheetml/2006/main">
  <numFmts count="7">
    <numFmt formatCode="GENERAL" numFmtId="164"/>
    <numFmt formatCode="0.00E+000" numFmtId="165"/>
    <numFmt formatCode="0.00E+00" numFmtId="166"/>
    <numFmt formatCode="_ * #,##0.00_ ;_ * \-#,##0.00_ ;_ * \-??_ ;_ @_ " numFmtId="167"/>
    <numFmt formatCode="0.00" numFmtId="168"/>
    <numFmt formatCode="0.00_ ;\-0.00\ " numFmtId="169"/>
    <numFmt formatCode="@" numFmtId="170"/>
  </numFmts>
  <fonts count="20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6100"/>
      <sz val="11"/>
    </font>
    <font>
      <name val="Calibri"/>
      <charset val="1"/>
      <family val="2"/>
      <color rgb="009C6500"/>
      <sz val="11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color rgb="003F3F76"/>
      <sz val="11"/>
    </font>
    <font>
      <name val="Calibri"/>
      <charset val="1"/>
      <family val="2"/>
      <color rgb="009C0006"/>
      <sz val="11"/>
    </font>
    <font>
      <name val="Calibri"/>
      <charset val="1"/>
      <family val="2"/>
      <b val="true"/>
      <color rgb="00006100"/>
      <sz val="11"/>
    </font>
    <font>
      <name val="Calibri"/>
      <charset val="1"/>
      <family val="2"/>
      <i val="true"/>
      <color rgb="007F7F7F"/>
      <sz val="11"/>
    </font>
    <font>
      <name val="Calibri"/>
      <charset val="1"/>
      <family val="2"/>
      <i val="true"/>
      <color rgb="00000000"/>
      <sz val="11"/>
    </font>
    <font>
      <name val="Calibri"/>
      <charset val="1"/>
      <family val="2"/>
      <color rgb="00FFFFFF"/>
      <sz val="11"/>
    </font>
    <font>
      <name val="Arial"/>
      <family val="2"/>
      <b val="true"/>
      <sz val="18"/>
    </font>
    <font>
      <name val="Arial"/>
      <family val="2"/>
      <sz val="10"/>
    </font>
    <font>
      <name val="Calibri"/>
      <family val="2"/>
      <b val="true"/>
      <color rgb="00000000"/>
      <sz val="10"/>
    </font>
    <font>
      <name val="Calibri"/>
      <charset val="1"/>
      <family val="2"/>
      <b val="true"/>
      <color rgb="00000000"/>
      <sz val="10"/>
    </font>
    <font>
      <name val="Calibri"/>
      <charset val="1"/>
      <family val="2"/>
      <b val="true"/>
      <i val="true"/>
      <color rgb="00000000"/>
      <sz val="10"/>
    </font>
    <font>
      <name val="Calibri"/>
      <charset val="1"/>
      <family val="2"/>
      <b val="true"/>
      <i val="true"/>
      <color rgb="00000000"/>
      <sz val="11"/>
    </font>
    <font>
      <name val="Arial"/>
      <charset val="1"/>
      <family val="2"/>
      <sz val="10"/>
    </font>
  </fonts>
  <fills count="10">
    <fill>
      <patternFill patternType="none"/>
    </fill>
    <fill>
      <patternFill patternType="gray125"/>
    </fill>
    <fill>
      <patternFill patternType="solid">
        <fgColor rgb="00C6EFCE"/>
        <bgColor rgb="00CCFFFF"/>
      </patternFill>
    </fill>
    <fill>
      <patternFill patternType="solid">
        <fgColor rgb="00FFEB9C"/>
        <bgColor rgb="00FFFFCC"/>
      </patternFill>
    </fill>
    <fill>
      <patternFill patternType="solid">
        <fgColor rgb="00FFCC99"/>
        <bgColor rgb="00FFC7CE"/>
      </patternFill>
    </fill>
    <fill>
      <patternFill patternType="solid">
        <fgColor rgb="00FFC7CE"/>
        <bgColor rgb="00FFCC99"/>
      </patternFill>
    </fill>
    <fill>
      <patternFill patternType="solid">
        <fgColor rgb="00FFFF66"/>
        <bgColor rgb="00FFEB9C"/>
      </patternFill>
    </fill>
    <fill>
      <patternFill patternType="solid">
        <fgColor rgb="00AECF00"/>
        <bgColor rgb="00FFCC00"/>
      </patternFill>
    </fill>
    <fill>
      <patternFill patternType="solid">
        <fgColor rgb="00DC2300"/>
        <bgColor rgb="00993300"/>
      </patternFill>
    </fill>
    <fill>
      <patternFill patternType="solid">
        <fgColor rgb="00B3A2C7"/>
        <bgColor rgb="00B3B3B3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ck">
        <color rgb="007F7F7F"/>
      </left>
      <right style="thick">
        <color rgb="007F7F7F"/>
      </right>
      <top style="thick">
        <color rgb="007F7F7F"/>
      </top>
      <bottom style="thick">
        <color rgb="007F7F7F"/>
      </bottom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4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0" numFmtId="166" xfId="0"/>
    <xf applyAlignment="true" applyBorder="true" applyFont="true" applyProtection="true" borderId="0" fillId="0" fontId="4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4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5" numFmtId="166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/>
    <xf applyAlignment="true" applyBorder="true" applyFont="true" applyProtection="true" borderId="0" fillId="2" fontId="4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/>
    <xf applyAlignment="true" applyBorder="true" applyFont="false" applyProtection="tru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/>
    <xf applyAlignment="false" applyBorder="false" applyFont="false" applyProtection="false" borderId="0" fillId="0" fontId="0" numFmtId="169" xfId="0"/>
    <xf applyAlignment="true" applyBorder="true" applyFont="true" applyProtection="tru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4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5" fontId="8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6" fontId="0" numFmtId="164" xfId="0"/>
    <xf applyAlignment="false" applyBorder="false" applyFont="false" applyProtection="false" borderId="0" fillId="7" fontId="0" numFmtId="164" xfId="0"/>
    <xf applyAlignment="false" applyBorder="false" applyFont="true" applyProtection="false" borderId="0" fillId="0" fontId="0" numFmtId="164" xfId="0"/>
    <xf applyAlignment="false" applyBorder="false" applyFont="false" applyProtection="false" borderId="0" fillId="8" fontId="0" numFmtId="164" xfId="0"/>
    <xf applyAlignment="false" applyBorder="false" applyFont="true" applyProtection="false" borderId="0" fillId="0" fontId="6" numFmtId="165" xfId="0"/>
    <xf applyAlignment="false" applyBorder="false" applyFont="true" applyProtection="false" borderId="0" fillId="0" fontId="6" numFmtId="168" xfId="0"/>
    <xf applyAlignment="true" applyBorder="true" applyFont="true" applyProtection="true" borderId="0" fillId="2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4" fontId="7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1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4" fontId="1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5" fontId="1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9" fontId="12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4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0" xfId="0"/>
    <xf applyAlignment="true" applyBorder="true" applyFont="true" applyProtection="tru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9" xfId="0"/>
    <xf applyAlignment="true" applyBorder="true" applyFont="true" applyProtection="true" borderId="0" fillId="2" fontId="9" numFmtId="169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9" xfId="0">
      <alignment horizontal="general" indent="0" shrinkToFit="false" textRotation="0" vertical="top" wrapText="true"/>
    </xf>
    <xf applyAlignment="true" applyBorder="false" applyFont="true" applyProtection="false" borderId="0" fillId="0" fontId="16" numFmtId="169" xfId="0">
      <alignment horizontal="general" indent="0" shrinkToFit="false" textRotation="0" vertical="top" wrapText="true"/>
    </xf>
    <xf applyAlignment="false" applyBorder="false" applyFont="true" applyProtection="false" borderId="0" fillId="0" fontId="0" numFmtId="169" xfId="0"/>
    <xf applyAlignment="true" applyBorder="true" applyFont="true" applyProtection="true" borderId="0" fillId="5" fontId="8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4" numFmtId="169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5" numFmtId="169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5" fontId="8" numFmtId="169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9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9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true" applyFont="true" applyProtection="true" borderId="0" fillId="0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true" borderId="0" fillId="0" fontId="4" numFmtId="164" xfId="0">
      <alignment horizontal="general" indent="0" shrinkToFit="false" textRotation="0" vertical="top" wrapText="tru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true" applyFont="false" applyProtection="true" borderId="0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top" wrapText="true"/>
    </xf>
    <xf applyAlignment="true" applyBorder="true" applyFont="true" applyProtection="true" borderId="0" fillId="0" fontId="19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0" fillId="0" fontId="6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6" xfId="0"/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6" xfId="0">
      <alignment horizontal="general" indent="0" shrinkToFit="false" textRotation="0" vertical="bottom" wrapText="true"/>
    </xf>
    <xf applyAlignment="true" applyBorder="true" applyFont="true" applyProtection="true" borderId="1" fillId="4" fontId="7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9" fontId="12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5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6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C2300"/>
      <rgbColor rgb="0000FF00"/>
      <rgbColor rgb="000000FF"/>
      <rgbColor rgb="00FFFF66"/>
      <rgbColor rgb="00FF00FF"/>
      <rgbColor rgb="0000FFFF"/>
      <rgbColor rgb="009C0006"/>
      <rgbColor rgb="00006100"/>
      <rgbColor rgb="00000080"/>
      <rgbColor rgb="009C6500"/>
      <rgbColor rgb="00800080"/>
      <rgbColor rgb="00008080"/>
      <rgbColor rgb="00B3B3B3"/>
      <rgbColor rgb="007F7F7F"/>
      <rgbColor rgb="009999FF"/>
      <rgbColor rgb="00993366"/>
      <rgbColor rgb="00FFFFCC"/>
      <rgbColor rgb="00CCFFFF"/>
      <rgbColor rgb="00660066"/>
      <rgbColor rgb="00FF8080"/>
      <rgbColor rgb="000066CC"/>
      <rgbColor rgb="00FFC7C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EB9C"/>
      <rgbColor rgb="0099CCFF"/>
      <rgbColor rgb="00FF99CC"/>
      <rgbColor rgb="00B3A2C7"/>
      <rgbColor rgb="00FFCC99"/>
      <rgbColor rgb="003366FF"/>
      <rgbColor rgb="0033CCCC"/>
      <rgbColor rgb="00AECF00"/>
      <rgbColor rgb="00FFCC00"/>
      <rgbColor rgb="00FF9900"/>
      <rgbColor rgb="00FF6600"/>
      <rgbColor rgb="00666699"/>
      <rgbColor rgb="00878787"/>
      <rgbColor rgb="00003366"/>
      <rgbColor rgb="00339966"/>
      <rgbColor rgb="00003300"/>
      <rgbColor rgb="00333300"/>
      <rgbColor rgb="00993300"/>
      <rgbColor rgb="00993366"/>
      <rgbColor rgb="003F3F76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/>
              <a:t>logKaw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'Chemical Space Polt'!$C$1</c:f>
              <c:strCache>
                <c:ptCount val="1"/>
                <c:pt idx="0">
                  <c:v>logKaw</c:v>
                </c:pt>
              </c:strCache>
            </c:strRef>
          </c:tx>
          <c:spPr>
            <a:solidFill>
              <a:srgbClr val="99ccff"/>
            </a:solidFill>
          </c:spPr>
          <c:marker/>
          <c:xVal>
            <c:numRef>
              <c:f>'Chemical Space Polt'!$B$2:$B$29</c:f>
              <c:numCache>
                <c:formatCode>General</c:formatCode>
                <c:ptCount val="28"/>
                <c:pt idx="0">
                  <c:v>2.88</c:v>
                </c:pt>
                <c:pt idx="1">
                  <c:v>6.27</c:v>
                </c:pt>
                <c:pt idx="2">
                  <c:v>7.12</c:v>
                </c:pt>
                <c:pt idx="3">
                  <c:v>7.39</c:v>
                </c:pt>
                <c:pt idx="4">
                  <c:v>7.55988307207369</c:v>
                </c:pt>
                <c:pt idx="5">
                  <c:v>7.59</c:v>
                </c:pt>
                <c:pt idx="6">
                  <c:v>8.62</c:v>
                </c:pt>
                <c:pt idx="7">
                  <c:v>8.68</c:v>
                </c:pt>
                <c:pt idx="8">
                  <c:v>8.7</c:v>
                </c:pt>
                <c:pt idx="9">
                  <c:v>8.9</c:v>
                </c:pt>
                <c:pt idx="10">
                  <c:v>8.99</c:v>
                </c:pt>
                <c:pt idx="11">
                  <c:v>9.24</c:v>
                </c:pt>
                <c:pt idx="12">
                  <c:v>9.36</c:v>
                </c:pt>
                <c:pt idx="13">
                  <c:v>9.65</c:v>
                </c:pt>
                <c:pt idx="14">
                  <c:v>9.67</c:v>
                </c:pt>
                <c:pt idx="15">
                  <c:v>9.71</c:v>
                </c:pt>
                <c:pt idx="16">
                  <c:v>9.71</c:v>
                </c:pt>
                <c:pt idx="17">
                  <c:v>9.72</c:v>
                </c:pt>
                <c:pt idx="18">
                  <c:v>9.74</c:v>
                </c:pt>
                <c:pt idx="19">
                  <c:v>10.04</c:v>
                </c:pt>
                <c:pt idx="20">
                  <c:v>10.16</c:v>
                </c:pt>
                <c:pt idx="21">
                  <c:v>10.42</c:v>
                </c:pt>
                <c:pt idx="22">
                  <c:v>10.43</c:v>
                </c:pt>
                <c:pt idx="23">
                  <c:v>11.04</c:v>
                </c:pt>
                <c:pt idx="24">
                  <c:v>11.54</c:v>
                </c:pt>
                <c:pt idx="25">
                  <c:v>12.84</c:v>
                </c:pt>
                <c:pt idx="26">
                  <c:v>13.69</c:v>
                </c:pt>
                <c:pt idx="27">
                  <c:v>14.78</c:v>
                </c:pt>
              </c:numCache>
            </c:numRef>
          </c:xVal>
          <c:yVal>
            <c:numRef>
              <c:f>'Chemical Space Polt'!$C$2:$C$29</c:f>
              <c:numCache>
                <c:formatCode>General</c:formatCode>
                <c:ptCount val="28"/>
                <c:pt idx="0">
                  <c:v>-0.05</c:v>
                </c:pt>
                <c:pt idx="1">
                  <c:v>-1.19</c:v>
                </c:pt>
                <c:pt idx="2">
                  <c:v>-1.51</c:v>
                </c:pt>
                <c:pt idx="3">
                  <c:v>-3.58</c:v>
                </c:pt>
                <c:pt idx="4">
                  <c:v>-3.96</c:v>
                </c:pt>
                <c:pt idx="5">
                  <c:v>-1.93</c:v>
                </c:pt>
                <c:pt idx="6">
                  <c:v>-2.7</c:v>
                </c:pt>
                <c:pt idx="7">
                  <c:v>-1.93</c:v>
                </c:pt>
                <c:pt idx="8">
                  <c:v>-6.08</c:v>
                </c:pt>
                <c:pt idx="9">
                  <c:v>-5.82</c:v>
                </c:pt>
                <c:pt idx="10">
                  <c:v>-2.13</c:v>
                </c:pt>
                <c:pt idx="11">
                  <c:v>-2.05</c:v>
                </c:pt>
                <c:pt idx="12">
                  <c:v>-6.26</c:v>
                </c:pt>
                <c:pt idx="13">
                  <c:v>-3.12</c:v>
                </c:pt>
                <c:pt idx="14">
                  <c:v>-6.58</c:v>
                </c:pt>
                <c:pt idx="15">
                  <c:v>-6.96</c:v>
                </c:pt>
                <c:pt idx="16">
                  <c:v>-2.77</c:v>
                </c:pt>
                <c:pt idx="17">
                  <c:v>-3.31</c:v>
                </c:pt>
                <c:pt idx="18">
                  <c:v>-3.35</c:v>
                </c:pt>
                <c:pt idx="19">
                  <c:v>-3.74</c:v>
                </c:pt>
                <c:pt idx="20">
                  <c:v>-4.71</c:v>
                </c:pt>
                <c:pt idx="21">
                  <c:v>-3.58</c:v>
                </c:pt>
                <c:pt idx="22">
                  <c:v>-3.67</c:v>
                </c:pt>
                <c:pt idx="23">
                  <c:v>-3.68</c:v>
                </c:pt>
                <c:pt idx="24">
                  <c:v>-4.28</c:v>
                </c:pt>
                <c:pt idx="25">
                  <c:v>-4.36</c:v>
                </c:pt>
                <c:pt idx="26">
                  <c:v>-4.68</c:v>
                </c:pt>
                <c:pt idx="27">
                  <c:v>-4.81</c:v>
                </c:pt>
              </c:numCache>
            </c:numRef>
          </c:yVal>
        </c:ser>
        <c:axId val="70179155"/>
        <c:axId val="76596621"/>
      </c:scatterChart>
      <c:valAx>
        <c:axId val="7017915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log K_oa</a:t>
                </a:r>
              </a:p>
            </c:rich>
          </c:tx>
        </c:title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878787"/>
              </a:solidFill>
              <a:round/>
            </a:ln>
          </c:spPr>
        </c:minorGridlines>
        <c:majorTickMark val="out"/>
        <c:minorTickMark val="none"/>
        <c:tickLblPos val="nextTo"/>
        <c:crossAx val="76596621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7659662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log K_aw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878787"/>
              </a:solidFill>
              <a:round/>
            </a:ln>
          </c:spPr>
        </c:minorGridlines>
        <c:majorTickMark val="out"/>
        <c:minorTickMark val="none"/>
        <c:tickLblPos val="nextTo"/>
        <c:crossAx val="7017915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/>
              <a:t>logKha [-]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Sheet9!$H$1:$H$3</c:f>
              <c:strCache>
                <c:ptCount val="1"/>
                <c:pt idx="0">
                  <c:v>logKha [-]</c:v>
                </c:pt>
              </c:strCache>
            </c:strRef>
          </c:tx>
          <c:spPr>
            <a:solidFill>
              <a:srgbClr val="99ccff"/>
            </a:solidFill>
          </c:spPr>
          <c:marker/>
          <c:xVal>
            <c:numRef>
              <c:f>Sheet9!$E$4:$E$25</c:f>
              <c:numCache>
                <c:formatCode>General</c:formatCode>
                <c:ptCount val="22"/>
                <c:pt idx="0">
                  <c:v>2.88</c:v>
                </c:pt>
                <c:pt idx="1">
                  <c:v>7.12</c:v>
                </c:pt>
                <c:pt idx="2">
                  <c:v>7.39</c:v>
                </c:pt>
                <c:pt idx="3">
                  <c:v>7.55988307207369</c:v>
                </c:pt>
                <c:pt idx="4">
                  <c:v>8.9</c:v>
                </c:pt>
                <c:pt idx="5">
                  <c:v>9.71</c:v>
                </c:pt>
                <c:pt idx="6">
                  <c:v>7.61</c:v>
                </c:pt>
                <c:pt idx="7">
                  <c:v>9.67</c:v>
                </c:pt>
                <c:pt idx="8">
                  <c:v>9.71</c:v>
                </c:pt>
                <c:pt idx="9">
                  <c:v>9.36</c:v>
                </c:pt>
                <c:pt idx="10">
                  <c:v>8.62</c:v>
                </c:pt>
                <c:pt idx="11">
                  <c:v>10.04</c:v>
                </c:pt>
                <c:pt idx="12">
                  <c:v>9.72</c:v>
                </c:pt>
                <c:pt idx="13">
                  <c:v>8.79</c:v>
                </c:pt>
                <c:pt idx="14">
                  <c:v>9.65</c:v>
                </c:pt>
                <c:pt idx="15">
                  <c:v>9.24</c:v>
                </c:pt>
                <c:pt idx="16">
                  <c:v>10.42</c:v>
                </c:pt>
                <c:pt idx="17">
                  <c:v>11.04</c:v>
                </c:pt>
                <c:pt idx="18">
                  <c:v>11.54</c:v>
                </c:pt>
                <c:pt idx="19">
                  <c:v>12.84</c:v>
                </c:pt>
                <c:pt idx="20">
                  <c:v>13.69</c:v>
                </c:pt>
                <c:pt idx="21">
                  <c:v>14.78</c:v>
                </c:pt>
              </c:numCache>
            </c:numRef>
          </c:xVal>
          <c:yVal>
            <c:numRef>
              <c:f>Sheet9!$H$4:$H$25</c:f>
              <c:numCache>
                <c:formatCode>General</c:formatCode>
                <c:ptCount val="22"/>
                <c:pt idx="0">
                  <c:v>2.82</c:v>
                </c:pt>
                <c:pt idx="1">
                  <c:v>6.55</c:v>
                </c:pt>
                <c:pt idx="2">
                  <c:v>7.51</c:v>
                </c:pt>
                <c:pt idx="3">
                  <c:v>7.68</c:v>
                </c:pt>
                <c:pt idx="4">
                  <c:v>7.84</c:v>
                </c:pt>
                <c:pt idx="5">
                  <c:v>7.91</c:v>
                </c:pt>
                <c:pt idx="6">
                  <c:v>8.28</c:v>
                </c:pt>
                <c:pt idx="7">
                  <c:v>9.36</c:v>
                </c:pt>
                <c:pt idx="8">
                  <c:v>9.427</c:v>
                </c:pt>
                <c:pt idx="9">
                  <c:v>9.72</c:v>
                </c:pt>
                <c:pt idx="10">
                  <c:v>9.79</c:v>
                </c:pt>
                <c:pt idx="11">
                  <c:v>9.88</c:v>
                </c:pt>
                <c:pt idx="12">
                  <c:v>10.137</c:v>
                </c:pt>
                <c:pt idx="13">
                  <c:v>10.58</c:v>
                </c:pt>
                <c:pt idx="14">
                  <c:v>10.84</c:v>
                </c:pt>
                <c:pt idx="15">
                  <c:v>10.89</c:v>
                </c:pt>
                <c:pt idx="16">
                  <c:v>11.8</c:v>
                </c:pt>
                <c:pt idx="17">
                  <c:v>12.7</c:v>
                </c:pt>
                <c:pt idx="18">
                  <c:v>13.8</c:v>
                </c:pt>
                <c:pt idx="19">
                  <c:v>15.249712</c:v>
                </c:pt>
                <c:pt idx="20">
                  <c:v>16.388117</c:v>
                </c:pt>
                <c:pt idx="21">
                  <c:v>17.847954</c:v>
                </c:pt>
              </c:numCache>
            </c:numRef>
          </c:yVal>
        </c:ser>
        <c:axId val="865664"/>
        <c:axId val="66499137"/>
      </c:scatterChart>
      <c:valAx>
        <c:axId val="865664"/>
        <c:scaling>
          <c:orientation val="minMax"/>
        </c:scaling>
        <c:axPos val="b"/>
        <c:majorTickMark val="out"/>
        <c:minorTickMark val="none"/>
        <c:tickLblPos val="nextTo"/>
        <c:crossAx val="66499137"/>
        <c:crossesAt val="0"/>
        <c:spPr>
          <a:ln>
            <a:solidFill>
              <a:srgbClr val="b3b3b3"/>
            </a:solidFill>
          </a:ln>
        </c:spPr>
      </c:valAx>
      <c:valAx>
        <c:axId val="6649913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65664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452520</xdr:colOff>
      <xdr:row>1</xdr:row>
      <xdr:rowOff>98280</xdr:rowOff>
    </xdr:from>
    <xdr:to>
      <xdr:col>15</xdr:col>
      <xdr:colOff>1487520</xdr:colOff>
      <xdr:row>22</xdr:row>
      <xdr:rowOff>7560</xdr:rowOff>
    </xdr:to>
    <xdr:graphicFrame>
      <xdr:nvGraphicFramePr>
        <xdr:cNvPr id="0" name="Chart 4"/>
        <xdr:cNvGraphicFramePr/>
      </xdr:nvGraphicFramePr>
      <xdr:xfrm>
        <a:off x="6206040" y="267120"/>
        <a:ext cx="7870320" cy="345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11</xdr:col>
      <xdr:colOff>6840</xdr:colOff>
      <xdr:row>6</xdr:row>
      <xdr:rowOff>129960</xdr:rowOff>
    </xdr:from>
    <xdr:to>
      <xdr:col>18</xdr:col>
      <xdr:colOff>84600</xdr:colOff>
      <xdr:row>21</xdr:row>
      <xdr:rowOff>65160</xdr:rowOff>
    </xdr:to>
    <xdr:graphicFrame>
      <xdr:nvGraphicFramePr>
        <xdr:cNvPr id="1" name=""/>
        <xdr:cNvGraphicFramePr/>
      </xdr:nvGraphicFramePr>
      <xdr:xfrm>
        <a:off x="9226800" y="1143360"/>
        <a:ext cx="5945400" cy="246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65"/>
  <sheetViews>
    <sheetView colorId="64" defaultGridColor="true" rightToLeft="false" showFormulas="false" showGridLines="true" showOutlineSymbols="true" showRowColHeaders="true" showZeros="true" tabSelected="true" topLeftCell="P4" view="normal" windowProtection="false" workbookViewId="0" zoomScale="83" zoomScaleNormal="83" zoomScalePageLayoutView="100">
      <selection activeCell="AH50" activeCellId="0" pane="topLeft" sqref="AH50"/>
    </sheetView>
  </sheetViews>
  <cols>
    <col collapsed="false" hidden="false" max="1" min="1" style="0" width="29.9529411764706"/>
    <col collapsed="false" hidden="false" max="2" min="2" style="0" width="9.63921568627451"/>
    <col collapsed="false" hidden="false" max="3" min="3" style="0" width="15.121568627451"/>
    <col collapsed="false" hidden="false" max="4" min="4" style="0" width="11.8588235294118"/>
    <col collapsed="false" hidden="false" max="5" min="5" style="0" width="13.5019607843137"/>
    <col collapsed="false" hidden="false" max="6" min="6" style="0" width="10.6705882352941"/>
    <col collapsed="false" hidden="false" max="7" min="7" style="0" width="11.4078431372549"/>
    <col collapsed="false" hidden="false" max="8" min="8" style="0" width="8.57647058823529"/>
    <col collapsed="false" hidden="false" max="9" min="9" style="0" width="19.1764705882353"/>
    <col collapsed="false" hidden="false" max="10" min="10" style="0" width="11.8588235294118"/>
    <col collapsed="false" hidden="false" max="11" min="11" style="0" width="8.57647058823529"/>
    <col collapsed="false" hidden="false" max="12" min="12" style="0" width="11.4078431372549"/>
    <col collapsed="false" hidden="false" max="14" min="13" style="0" width="8.57647058823529"/>
    <col collapsed="false" hidden="false" max="15" min="15" style="0" width="10.956862745098"/>
    <col collapsed="false" hidden="false" max="1025" min="16" style="0" width="8.57647058823529"/>
  </cols>
  <sheetData>
    <row collapsed="false" customFormat="false" customHeight="false" hidden="false" ht="13.3" outlineLevel="0" r="1">
      <c r="C1" s="0" t="n">
        <v>1</v>
      </c>
      <c r="F1" s="1" t="n">
        <v>2</v>
      </c>
      <c r="I1" s="1" t="n">
        <v>3.75E-007</v>
      </c>
      <c r="L1" s="1" t="n">
        <v>0.0041756</v>
      </c>
      <c r="N1" s="0" t="n">
        <v>5</v>
      </c>
      <c r="P1" s="0" t="n">
        <v>6</v>
      </c>
      <c r="R1" s="0" t="n">
        <v>7</v>
      </c>
      <c r="T1" s="0" t="n">
        <v>8</v>
      </c>
      <c r="V1" s="0" t="n">
        <v>9</v>
      </c>
      <c r="X1" s="0" t="n">
        <v>10</v>
      </c>
      <c r="Z1" s="0" t="n">
        <v>11</v>
      </c>
      <c r="AB1" s="0" t="n">
        <v>12</v>
      </c>
      <c r="AD1" s="0" t="n">
        <v>13</v>
      </c>
      <c r="AF1" s="0" t="n">
        <v>14</v>
      </c>
      <c r="AH1" s="0" t="n">
        <v>15</v>
      </c>
    </row>
    <row collapsed="false" customFormat="false" customHeight="false" hidden="false" ht="13.3" outlineLevel="0" r="2">
      <c r="A2" s="0" t="s">
        <v>0</v>
      </c>
      <c r="C2" s="0" t="s">
        <v>1</v>
      </c>
      <c r="D2" s="0" t="s">
        <v>2</v>
      </c>
      <c r="F2" s="0" t="s">
        <v>3</v>
      </c>
      <c r="G2" s="0" t="s">
        <v>4</v>
      </c>
      <c r="I2" s="0" t="s">
        <v>5</v>
      </c>
      <c r="J2" s="0" t="s">
        <v>6</v>
      </c>
      <c r="L2" s="0" t="s">
        <v>7</v>
      </c>
      <c r="N2" s="0" t="s">
        <v>8</v>
      </c>
      <c r="P2" s="0" t="s">
        <v>9</v>
      </c>
      <c r="R2" s="0" t="s">
        <v>10</v>
      </c>
      <c r="T2" s="0" t="s">
        <v>11</v>
      </c>
      <c r="V2" s="0" t="s">
        <v>12</v>
      </c>
      <c r="X2" s="0" t="s">
        <v>13</v>
      </c>
      <c r="Z2" s="0" t="s">
        <v>14</v>
      </c>
      <c r="AB2" s="0" t="s">
        <v>15</v>
      </c>
      <c r="AD2" s="0" t="s">
        <v>16</v>
      </c>
      <c r="AF2" s="0" t="s">
        <v>17</v>
      </c>
      <c r="AH2" s="0" t="s">
        <v>18</v>
      </c>
      <c r="AJ2" s="0" t="s">
        <v>19</v>
      </c>
      <c r="AL2" s="0" t="s">
        <v>20</v>
      </c>
    </row>
    <row collapsed="false" customFormat="false" customHeight="false" hidden="false" ht="13.3" outlineLevel="0" r="3">
      <c r="C3" s="2" t="s">
        <v>21</v>
      </c>
      <c r="D3" s="2" t="s">
        <v>22</v>
      </c>
      <c r="F3" s="0" t="s">
        <v>21</v>
      </c>
      <c r="G3" s="0" t="s">
        <v>22</v>
      </c>
      <c r="I3" s="0" t="s">
        <v>23</v>
      </c>
      <c r="J3" s="0" t="s">
        <v>24</v>
      </c>
      <c r="L3" s="0" t="s">
        <v>21</v>
      </c>
      <c r="N3" s="0" t="s">
        <v>25</v>
      </c>
      <c r="P3" s="0" t="s">
        <v>25</v>
      </c>
      <c r="R3" s="0" t="s">
        <v>25</v>
      </c>
      <c r="T3" s="0" t="s">
        <v>25</v>
      </c>
      <c r="V3" s="0" t="s">
        <v>26</v>
      </c>
      <c r="X3" s="0" t="s">
        <v>27</v>
      </c>
      <c r="Z3" s="0" t="s">
        <v>26</v>
      </c>
      <c r="AB3" s="0" t="s">
        <v>27</v>
      </c>
      <c r="AD3" s="0" t="s">
        <v>26</v>
      </c>
      <c r="AF3" s="0" t="s">
        <v>26</v>
      </c>
      <c r="AH3" s="0" t="s">
        <v>26</v>
      </c>
      <c r="AJ3" s="0" t="s">
        <v>28</v>
      </c>
      <c r="AL3" s="0" t="s">
        <v>29</v>
      </c>
    </row>
    <row collapsed="false" customFormat="false" customHeight="false" hidden="false" ht="13.3" outlineLevel="0" r="4">
      <c r="C4" s="2"/>
      <c r="D4" s="2"/>
    </row>
    <row collapsed="false" customFormat="false" customHeight="false" hidden="false" ht="13.3" outlineLevel="0" r="5">
      <c r="A5" s="3" t="s">
        <v>30</v>
      </c>
      <c r="C5" s="4" t="n">
        <v>0.00253152</v>
      </c>
      <c r="D5" s="0" t="n">
        <v>0</v>
      </c>
      <c r="F5" s="4" t="n">
        <v>0.00182832</v>
      </c>
      <c r="G5" s="0" t="n">
        <v>0</v>
      </c>
      <c r="I5" s="5" t="n">
        <v>0.000136656</v>
      </c>
      <c r="J5" s="0" t="n">
        <v>0</v>
      </c>
      <c r="L5" s="6" t="n">
        <v>0.00253152</v>
      </c>
      <c r="N5" s="7" t="n">
        <v>55000</v>
      </c>
      <c r="P5" s="7" t="n">
        <v>55000</v>
      </c>
      <c r="R5" s="7" t="n">
        <v>19000</v>
      </c>
      <c r="T5" s="7" t="n">
        <v>30000</v>
      </c>
      <c r="V5" s="7" t="n">
        <v>-0.05</v>
      </c>
      <c r="X5" s="7" t="n">
        <v>52668</v>
      </c>
      <c r="Z5" s="7" t="n">
        <v>2.83</v>
      </c>
      <c r="AB5" s="7" t="n">
        <v>-20000</v>
      </c>
      <c r="AD5" s="8" t="n">
        <v>0</v>
      </c>
      <c r="AE5" s="9"/>
      <c r="AF5" s="8" t="n">
        <v>0</v>
      </c>
      <c r="AH5" s="7" t="n">
        <v>2.82</v>
      </c>
      <c r="AJ5" s="10" t="n">
        <v>1.76</v>
      </c>
      <c r="AL5" s="7" t="n">
        <v>153.8</v>
      </c>
    </row>
    <row collapsed="false" customFormat="false" customHeight="false" hidden="false" ht="13.3" outlineLevel="0" r="7">
      <c r="A7" s="7" t="s">
        <v>31</v>
      </c>
      <c r="C7" s="4" t="n">
        <v>0.000674</v>
      </c>
      <c r="D7" s="9" t="n">
        <v>0</v>
      </c>
      <c r="F7" s="4" t="n">
        <v>0.00195</v>
      </c>
      <c r="G7" s="9" t="n">
        <v>0</v>
      </c>
      <c r="I7" s="4" t="n">
        <v>2.06E-007</v>
      </c>
      <c r="J7" s="9" t="n">
        <v>0</v>
      </c>
      <c r="L7" s="4" t="n">
        <v>0.002</v>
      </c>
      <c r="N7" s="7" t="n">
        <v>30000</v>
      </c>
      <c r="P7" s="7" t="n">
        <v>30000</v>
      </c>
      <c r="R7" s="7" t="n">
        <v>10000</v>
      </c>
      <c r="T7" s="7" t="n">
        <v>30000</v>
      </c>
      <c r="V7" s="7" t="n">
        <v>-3.31</v>
      </c>
      <c r="X7" s="7" t="n">
        <v>72609</v>
      </c>
      <c r="Z7" s="7" t="n">
        <v>6.41</v>
      </c>
      <c r="AB7" s="7" t="n">
        <v>-15262</v>
      </c>
      <c r="AD7" s="7" t="n">
        <v>0.08</v>
      </c>
      <c r="AF7" s="7" t="n">
        <v>0.24</v>
      </c>
      <c r="AH7" s="7" t="n">
        <v>10.137</v>
      </c>
      <c r="AJ7" s="9" t="n">
        <v>0</v>
      </c>
      <c r="AL7" s="7" t="n">
        <v>354.5</v>
      </c>
    </row>
    <row collapsed="false" customFormat="false" customHeight="false" hidden="false" ht="13.3" outlineLevel="0" r="8">
      <c r="A8" s="7" t="s">
        <v>32</v>
      </c>
      <c r="C8" s="4" t="n">
        <v>0.000391</v>
      </c>
      <c r="D8" s="9" t="n">
        <v>0</v>
      </c>
      <c r="F8" s="4" t="n">
        <v>0.00845</v>
      </c>
      <c r="G8" s="9" t="n">
        <v>0</v>
      </c>
      <c r="I8" s="4" t="n">
        <v>3.02E-007</v>
      </c>
      <c r="J8" s="9" t="n">
        <v>0</v>
      </c>
      <c r="L8" s="4" t="n">
        <v>0.002</v>
      </c>
      <c r="N8" s="7" t="n">
        <v>30000</v>
      </c>
      <c r="P8" s="7" t="n">
        <v>30000</v>
      </c>
      <c r="R8" s="7" t="n">
        <v>10000</v>
      </c>
      <c r="T8" s="7" t="n">
        <v>30000</v>
      </c>
      <c r="V8" s="7" t="n">
        <v>-2.77</v>
      </c>
      <c r="X8" s="7" t="n">
        <v>47125</v>
      </c>
      <c r="Z8" s="7" t="n">
        <v>6.94</v>
      </c>
      <c r="AB8" s="7" t="n">
        <v>-50815</v>
      </c>
      <c r="AD8" s="7" t="n">
        <v>0.07</v>
      </c>
      <c r="AF8" s="7" t="n">
        <v>0.2</v>
      </c>
      <c r="AH8" s="7" t="n">
        <v>9.427</v>
      </c>
      <c r="AJ8" s="9" t="n">
        <v>0</v>
      </c>
      <c r="AL8" s="7" t="n">
        <v>318</v>
      </c>
    </row>
    <row collapsed="false" customFormat="false" customHeight="false" hidden="false" ht="13.3" outlineLevel="0" r="9">
      <c r="A9" s="7" t="s">
        <v>33</v>
      </c>
      <c r="C9" s="4" t="n">
        <v>0.000586</v>
      </c>
      <c r="D9" s="9" t="n">
        <v>0</v>
      </c>
      <c r="F9" s="4" t="n">
        <v>0.00555</v>
      </c>
      <c r="G9" s="9" t="n">
        <v>0</v>
      </c>
      <c r="I9" s="4" t="n">
        <v>2.16E-007</v>
      </c>
      <c r="J9" s="9" t="n">
        <v>0</v>
      </c>
      <c r="L9" s="4" t="n">
        <v>0.002</v>
      </c>
      <c r="N9" s="7" t="n">
        <v>30000</v>
      </c>
      <c r="P9" s="7" t="n">
        <v>30000</v>
      </c>
      <c r="R9" s="7" t="n">
        <v>10000</v>
      </c>
      <c r="T9" s="7" t="n">
        <v>30000</v>
      </c>
      <c r="V9" s="7" t="n">
        <v>-3.74</v>
      </c>
      <c r="X9" s="7" t="n">
        <v>61637</v>
      </c>
      <c r="Z9" s="7" t="n">
        <v>6.3</v>
      </c>
      <c r="AB9" s="7" t="n">
        <v>-18479</v>
      </c>
      <c r="AD9" s="7" t="n">
        <v>0</v>
      </c>
      <c r="AF9" s="7" t="n">
        <v>0</v>
      </c>
      <c r="AH9" s="7" t="n">
        <v>9.88</v>
      </c>
      <c r="AJ9" s="9" t="n">
        <v>0</v>
      </c>
      <c r="AL9" s="7" t="n">
        <v>320</v>
      </c>
    </row>
    <row collapsed="false" customFormat="false" customHeight="false" hidden="false" ht="13.3" outlineLevel="0" r="12">
      <c r="A12" s="9" t="s">
        <v>34</v>
      </c>
      <c r="C12" s="6" t="n">
        <v>0.00332</v>
      </c>
      <c r="D12" s="6" t="n">
        <v>0.00843</v>
      </c>
      <c r="F12" s="6" t="n">
        <v>0.00664</v>
      </c>
      <c r="G12" s="6" t="n">
        <v>0.00843</v>
      </c>
      <c r="I12" s="6" t="n">
        <v>1.22E-007</v>
      </c>
      <c r="J12" s="6" t="n">
        <v>0.00843</v>
      </c>
      <c r="L12" s="6" t="n">
        <v>0.00332</v>
      </c>
      <c r="N12" s="9" t="n">
        <v>50000</v>
      </c>
      <c r="P12" s="9" t="n">
        <v>50000</v>
      </c>
      <c r="R12" s="9" t="n">
        <v>20000</v>
      </c>
      <c r="T12" s="9" t="n">
        <v>20000</v>
      </c>
      <c r="V12" s="9" t="n">
        <v>-2.7</v>
      </c>
      <c r="X12" s="9" t="n">
        <v>61700</v>
      </c>
      <c r="Z12" s="9" t="n">
        <v>5.92</v>
      </c>
      <c r="AB12" s="9" t="n">
        <v>-11100</v>
      </c>
      <c r="AD12" s="9" t="n">
        <v>0</v>
      </c>
      <c r="AF12" s="9" t="n">
        <v>0.178</v>
      </c>
      <c r="AH12" s="9" t="n">
        <v>9.79</v>
      </c>
      <c r="AJ12" s="9" t="n">
        <v>0</v>
      </c>
      <c r="AL12" s="9" t="n">
        <v>406.89538</v>
      </c>
    </row>
    <row collapsed="false" customFormat="false" customHeight="false" hidden="false" ht="13.3" outlineLevel="0" r="13">
      <c r="A13" s="9" t="s">
        <v>35</v>
      </c>
      <c r="C13" s="6" t="n">
        <v>0.0018</v>
      </c>
      <c r="D13" s="6" t="n">
        <v>0.0204</v>
      </c>
      <c r="F13" s="6" t="n">
        <v>0.00361</v>
      </c>
      <c r="G13" s="6" t="n">
        <v>0.0204</v>
      </c>
      <c r="I13" s="6" t="n">
        <v>8.67E-008</v>
      </c>
      <c r="J13" s="6" t="n">
        <v>0.0204</v>
      </c>
      <c r="L13" s="6" t="n">
        <v>0.0018</v>
      </c>
      <c r="N13" s="9" t="n">
        <v>50000</v>
      </c>
      <c r="P13" s="9" t="n">
        <v>50000</v>
      </c>
      <c r="R13" s="9" t="n">
        <v>20000</v>
      </c>
      <c r="T13" s="9" t="n">
        <v>20000</v>
      </c>
      <c r="V13" s="9" t="n">
        <v>-3.12</v>
      </c>
      <c r="X13" s="9" t="n">
        <v>66400</v>
      </c>
      <c r="Z13" s="9" t="n">
        <v>6.53</v>
      </c>
      <c r="AB13" s="9" t="n">
        <v>-30600</v>
      </c>
      <c r="AD13" s="9" t="n">
        <v>0</v>
      </c>
      <c r="AF13" s="9" t="n">
        <v>0.167</v>
      </c>
      <c r="AH13" s="9" t="n">
        <v>10.84</v>
      </c>
      <c r="AJ13" s="9" t="n">
        <v>0</v>
      </c>
      <c r="AL13" s="9" t="n">
        <v>485.8</v>
      </c>
    </row>
    <row collapsed="false" customFormat="false" customHeight="false" hidden="false" ht="13.3" outlineLevel="0" r="14">
      <c r="A14" s="9" t="s">
        <v>36</v>
      </c>
      <c r="C14" s="6" t="n">
        <v>0.00098</v>
      </c>
      <c r="D14" s="6" t="n">
        <v>0.0495</v>
      </c>
      <c r="F14" s="6" t="n">
        <v>0.00196</v>
      </c>
      <c r="G14" s="6" t="n">
        <v>0.0495</v>
      </c>
      <c r="I14" s="6" t="n">
        <v>4.75E-008</v>
      </c>
      <c r="J14" s="6" t="n">
        <v>0.0495</v>
      </c>
      <c r="L14" s="6" t="n">
        <v>0.00098</v>
      </c>
      <c r="N14" s="9" t="n">
        <v>50000</v>
      </c>
      <c r="P14" s="9" t="n">
        <v>50000</v>
      </c>
      <c r="R14" s="9" t="n">
        <v>20000</v>
      </c>
      <c r="T14" s="9" t="n">
        <v>20000</v>
      </c>
      <c r="V14" s="9" t="n">
        <v>-3.58</v>
      </c>
      <c r="X14" s="9" t="n">
        <v>69600</v>
      </c>
      <c r="Z14" s="9" t="n">
        <v>6.84</v>
      </c>
      <c r="AB14" s="9" t="n">
        <v>-28500</v>
      </c>
      <c r="AD14" s="9" t="n">
        <v>0</v>
      </c>
      <c r="AF14" s="9" t="n">
        <v>0.156</v>
      </c>
      <c r="AH14" s="9" t="n">
        <v>11.8</v>
      </c>
      <c r="AJ14" s="9" t="n">
        <v>0</v>
      </c>
      <c r="AL14" s="9" t="n">
        <v>564.69</v>
      </c>
    </row>
    <row collapsed="false" customFormat="false" customHeight="false" hidden="false" ht="13.3" outlineLevel="0" r="15">
      <c r="A15" s="9" t="s">
        <v>37</v>
      </c>
      <c r="C15" s="6" t="n">
        <v>0.00053</v>
      </c>
      <c r="D15" s="6" t="n">
        <v>0.12</v>
      </c>
      <c r="F15" s="6" t="n">
        <v>0.00106</v>
      </c>
      <c r="G15" s="6" t="n">
        <v>0.12</v>
      </c>
      <c r="I15" s="6" t="n">
        <v>2E-008</v>
      </c>
      <c r="J15" s="6" t="n">
        <v>0.12</v>
      </c>
      <c r="L15" s="6" t="n">
        <v>0.00053</v>
      </c>
      <c r="N15" s="9" t="n">
        <v>50000</v>
      </c>
      <c r="P15" s="9" t="n">
        <v>50000</v>
      </c>
      <c r="R15" s="9" t="n">
        <v>20000</v>
      </c>
      <c r="T15" s="9" t="n">
        <v>20000</v>
      </c>
      <c r="V15" s="9" t="n">
        <v>-3.68</v>
      </c>
      <c r="X15" s="9" t="n">
        <v>76700</v>
      </c>
      <c r="Z15" s="9" t="n">
        <v>7.36</v>
      </c>
      <c r="AB15" s="9" t="n">
        <v>-21500</v>
      </c>
      <c r="AD15" s="9" t="n">
        <v>0</v>
      </c>
      <c r="AF15" s="9" t="n">
        <v>0.145</v>
      </c>
      <c r="AH15" s="9" t="n">
        <v>12.7</v>
      </c>
      <c r="AJ15" s="9" t="n">
        <v>0</v>
      </c>
      <c r="AL15" s="9" t="n">
        <v>643.58</v>
      </c>
    </row>
    <row collapsed="false" customFormat="false" customHeight="false" hidden="false" ht="13.3" outlineLevel="0" r="16">
      <c r="A16" s="9" t="s">
        <v>38</v>
      </c>
      <c r="C16" s="6" t="n">
        <v>0.000394</v>
      </c>
      <c r="D16" s="6" t="n">
        <v>0.29</v>
      </c>
      <c r="F16" s="6" t="n">
        <v>0.000788</v>
      </c>
      <c r="G16" s="6" t="n">
        <v>0.29</v>
      </c>
      <c r="I16" s="6" t="n">
        <v>1.44E-008</v>
      </c>
      <c r="J16" s="6" t="n">
        <v>0.29</v>
      </c>
      <c r="L16" s="6" t="n">
        <v>0.000394</v>
      </c>
      <c r="N16" s="9" t="n">
        <v>50000</v>
      </c>
      <c r="P16" s="9" t="n">
        <v>50000</v>
      </c>
      <c r="R16" s="9" t="n">
        <v>20000</v>
      </c>
      <c r="T16" s="9" t="n">
        <v>20000</v>
      </c>
      <c r="V16" s="9" t="n">
        <v>-4.28</v>
      </c>
      <c r="X16" s="9" t="n">
        <v>65600</v>
      </c>
      <c r="Z16" s="9" t="n">
        <v>7.26</v>
      </c>
      <c r="AB16" s="9" t="n">
        <v>-23900</v>
      </c>
      <c r="AD16" s="9" t="n">
        <v>0</v>
      </c>
      <c r="AF16" s="9" t="n">
        <v>0.134</v>
      </c>
      <c r="AH16" s="9" t="n">
        <v>13.8</v>
      </c>
      <c r="AJ16" s="9" t="n">
        <v>0</v>
      </c>
      <c r="AL16" s="3" t="n">
        <v>722.47</v>
      </c>
    </row>
    <row collapsed="false" customFormat="false" customHeight="false" hidden="false" ht="13.3" outlineLevel="0" r="17">
      <c r="A17" s="9" t="s">
        <v>39</v>
      </c>
      <c r="C17" s="6" t="n">
        <v>0.000324</v>
      </c>
      <c r="D17" s="6" t="n">
        <v>0.703</v>
      </c>
      <c r="F17" s="6" t="n">
        <v>0.000649</v>
      </c>
      <c r="G17" s="6" t="n">
        <v>0.703</v>
      </c>
      <c r="I17" s="6" t="n">
        <v>1.02E-008</v>
      </c>
      <c r="J17" s="6" t="n">
        <v>0.703</v>
      </c>
      <c r="L17" s="6" t="n">
        <v>0.000324</v>
      </c>
      <c r="N17" s="9" t="n">
        <v>50000</v>
      </c>
      <c r="P17" s="9" t="n">
        <v>50000</v>
      </c>
      <c r="R17" s="9" t="n">
        <v>20000</v>
      </c>
      <c r="T17" s="9" t="n">
        <v>20000</v>
      </c>
      <c r="V17" s="9" t="n">
        <v>-4.36</v>
      </c>
      <c r="X17" s="9" t="n">
        <v>65600</v>
      </c>
      <c r="Z17" s="9" t="n">
        <v>8.48</v>
      </c>
      <c r="AB17" s="9" t="n">
        <v>-26700</v>
      </c>
      <c r="AD17" s="9" t="n">
        <v>0</v>
      </c>
      <c r="AF17" s="9" t="n">
        <v>0.123</v>
      </c>
      <c r="AH17" s="9" t="n">
        <v>15.249712</v>
      </c>
      <c r="AJ17" s="9" t="n">
        <v>0</v>
      </c>
      <c r="AL17" s="3" t="n">
        <v>801.31</v>
      </c>
    </row>
    <row collapsed="false" customFormat="false" customHeight="false" hidden="false" ht="13.3" outlineLevel="0" r="18">
      <c r="A18" s="9" t="s">
        <v>40</v>
      </c>
      <c r="C18" s="6" t="n">
        <v>0.000268</v>
      </c>
      <c r="D18" s="6" t="n">
        <v>1.7</v>
      </c>
      <c r="F18" s="6" t="n">
        <v>0.000535</v>
      </c>
      <c r="G18" s="6" t="n">
        <v>1.7</v>
      </c>
      <c r="I18" s="6" t="n">
        <v>6.53E-009</v>
      </c>
      <c r="J18" s="6" t="n">
        <v>1.7</v>
      </c>
      <c r="L18" s="6" t="n">
        <v>0.000268</v>
      </c>
      <c r="N18" s="9" t="n">
        <v>50000</v>
      </c>
      <c r="P18" s="9" t="n">
        <v>50000</v>
      </c>
      <c r="R18" s="9" t="n">
        <v>20000</v>
      </c>
      <c r="T18" s="9" t="n">
        <v>20000</v>
      </c>
      <c r="V18" s="9" t="n">
        <v>-4.68</v>
      </c>
      <c r="X18" s="9" t="n">
        <v>65600</v>
      </c>
      <c r="Z18" s="9" t="n">
        <v>9.01</v>
      </c>
      <c r="AB18" s="9" t="n">
        <v>-26700</v>
      </c>
      <c r="AD18" s="9" t="n">
        <v>0</v>
      </c>
      <c r="AF18" s="9" t="n">
        <v>0.112</v>
      </c>
      <c r="AH18" s="9" t="n">
        <v>16.388117</v>
      </c>
      <c r="AJ18" s="9" t="n">
        <v>0</v>
      </c>
      <c r="AL18" s="3" t="n">
        <v>880.275</v>
      </c>
    </row>
    <row collapsed="false" customFormat="false" customHeight="false" hidden="false" ht="13.3" outlineLevel="0" r="19">
      <c r="A19" s="9" t="s">
        <v>41</v>
      </c>
      <c r="C19" s="6" t="n">
        <v>0.000219</v>
      </c>
      <c r="D19" s="6" t="n">
        <v>4.13</v>
      </c>
      <c r="F19" s="6" t="n">
        <v>0.000438</v>
      </c>
      <c r="G19" s="6" t="n">
        <v>4.13</v>
      </c>
      <c r="I19" s="6" t="n">
        <v>2.91E-009</v>
      </c>
      <c r="J19" s="6" t="n">
        <v>4.13</v>
      </c>
      <c r="L19" s="6" t="n">
        <v>0.000219</v>
      </c>
      <c r="N19" s="9" t="n">
        <v>50000</v>
      </c>
      <c r="P19" s="9" t="n">
        <v>50000</v>
      </c>
      <c r="R19" s="9" t="n">
        <v>20000</v>
      </c>
      <c r="T19" s="9" t="n">
        <v>20000</v>
      </c>
      <c r="V19" s="9" t="n">
        <v>-4.81</v>
      </c>
      <c r="X19" s="9" t="n">
        <v>65700</v>
      </c>
      <c r="Z19" s="9" t="n">
        <v>9.97</v>
      </c>
      <c r="AB19" s="9" t="n">
        <v>-26600</v>
      </c>
      <c r="AD19" s="9" t="n">
        <v>0</v>
      </c>
      <c r="AF19" s="9" t="n">
        <v>0.101</v>
      </c>
      <c r="AH19" s="9" t="n">
        <v>17.847954</v>
      </c>
      <c r="AJ19" s="9" t="n">
        <v>0</v>
      </c>
      <c r="AL19" s="3" t="n">
        <v>959.18</v>
      </c>
    </row>
    <row collapsed="false" customFormat="false" customHeight="false" hidden="false" ht="13.3" outlineLevel="0" r="21">
      <c r="A21" s="11" t="s">
        <v>42</v>
      </c>
      <c r="B21" s="12"/>
      <c r="C21" s="4" t="n">
        <v>0.00759613348558844</v>
      </c>
      <c r="D21" s="6" t="n">
        <v>0</v>
      </c>
      <c r="E21" s="12"/>
      <c r="F21" s="4" t="n">
        <v>0.00189903337139711</v>
      </c>
      <c r="G21" s="6" t="n">
        <v>0</v>
      </c>
      <c r="I21" s="9" t="n">
        <v>1.6416E-008</v>
      </c>
      <c r="J21" s="6" t="n">
        <v>0</v>
      </c>
      <c r="K21" s="12"/>
      <c r="L21" s="4" t="n">
        <v>0.00759613348558844</v>
      </c>
      <c r="M21" s="12"/>
      <c r="N21" s="9" t="n">
        <v>30000</v>
      </c>
      <c r="O21" s="12"/>
      <c r="P21" s="9" t="n">
        <v>30000</v>
      </c>
      <c r="Q21" s="12"/>
      <c r="R21" s="9" t="n">
        <v>10000</v>
      </c>
      <c r="S21" s="12"/>
      <c r="T21" s="9" t="n">
        <v>30000</v>
      </c>
      <c r="U21" s="12"/>
      <c r="V21" s="9" t="n">
        <v>-3.96</v>
      </c>
      <c r="W21" s="12"/>
      <c r="X21" s="9" t="n">
        <v>57500</v>
      </c>
      <c r="Y21" s="12"/>
      <c r="Z21" s="13" t="n">
        <v>3.59988307207369</v>
      </c>
      <c r="AB21" s="9" t="n">
        <v>-15000</v>
      </c>
      <c r="AC21" s="14"/>
      <c r="AD21" s="15" t="n">
        <v>0</v>
      </c>
      <c r="AE21" s="12"/>
      <c r="AF21" s="15" t="n">
        <v>0.68</v>
      </c>
      <c r="AG21" s="14"/>
      <c r="AH21" s="15" t="n">
        <v>7.68</v>
      </c>
      <c r="AI21" s="14"/>
      <c r="AJ21" s="9" t="n">
        <v>0</v>
      </c>
      <c r="AK21" s="14"/>
      <c r="AL21" s="13" t="n">
        <v>290.85</v>
      </c>
    </row>
    <row collapsed="false" customFormat="false" customHeight="false" hidden="false" ht="13.3" outlineLevel="0" r="22">
      <c r="A22" s="11" t="s">
        <v>43</v>
      </c>
      <c r="B22" s="12"/>
      <c r="C22" s="4" t="n">
        <v>0.00759613348558844</v>
      </c>
      <c r="D22" s="6" t="n">
        <v>0</v>
      </c>
      <c r="E22" s="12"/>
      <c r="F22" s="4" t="n">
        <v>0.00189903337139711</v>
      </c>
      <c r="G22" s="6" t="n">
        <v>0</v>
      </c>
      <c r="H22" s="12"/>
      <c r="I22" s="9" t="n">
        <v>1.2096E-008</v>
      </c>
      <c r="J22" s="6" t="n">
        <v>0</v>
      </c>
      <c r="K22" s="12"/>
      <c r="L22" s="4" t="n">
        <v>0.00759613348558844</v>
      </c>
      <c r="M22" s="12"/>
      <c r="N22" s="9" t="n">
        <v>30000</v>
      </c>
      <c r="O22" s="12"/>
      <c r="P22" s="9" t="n">
        <v>30000</v>
      </c>
      <c r="Q22" s="12"/>
      <c r="R22" s="9" t="n">
        <v>10000</v>
      </c>
      <c r="S22" s="12"/>
      <c r="T22" s="9" t="n">
        <v>30000</v>
      </c>
      <c r="U22" s="12"/>
      <c r="V22" s="9" t="n">
        <v>-3.58</v>
      </c>
      <c r="W22" s="12"/>
      <c r="X22" s="9" t="n">
        <v>63100</v>
      </c>
      <c r="Y22" s="12"/>
      <c r="Z22" s="9" t="n">
        <v>3.81</v>
      </c>
      <c r="AB22" s="9" t="n">
        <v>-15000</v>
      </c>
      <c r="AC22" s="14"/>
      <c r="AD22" s="15" t="n">
        <v>0</v>
      </c>
      <c r="AE22" s="12"/>
      <c r="AF22" s="15" t="n">
        <v>0.71</v>
      </c>
      <c r="AG22" s="14"/>
      <c r="AH22" s="13" t="n">
        <v>7.51</v>
      </c>
      <c r="AI22" s="14"/>
      <c r="AJ22" s="9" t="n">
        <v>0</v>
      </c>
      <c r="AK22" s="14"/>
      <c r="AL22" s="13" t="n">
        <v>290.85</v>
      </c>
    </row>
    <row collapsed="false" customFormat="false" customHeight="false" hidden="false" ht="13.3" outlineLevel="0" r="24">
      <c r="A24" s="9" t="s">
        <v>44</v>
      </c>
      <c r="B24" s="16"/>
      <c r="C24" s="4" t="n">
        <v>0.00063936</v>
      </c>
      <c r="D24" s="9" t="n">
        <v>0</v>
      </c>
      <c r="F24" s="9" t="n">
        <v>0.011232</v>
      </c>
      <c r="G24" s="9" t="n">
        <v>0</v>
      </c>
      <c r="I24" s="9" t="n">
        <v>9.504E-008</v>
      </c>
      <c r="J24" s="9" t="n">
        <v>0</v>
      </c>
      <c r="L24" s="9" t="n">
        <v>0.011232</v>
      </c>
      <c r="N24" s="7" t="n">
        <v>30000</v>
      </c>
      <c r="P24" s="7" t="n">
        <v>30000</v>
      </c>
      <c r="R24" s="9" t="n">
        <v>13700</v>
      </c>
      <c r="T24" s="7" t="n">
        <v>30000</v>
      </c>
      <c r="V24" s="9" t="n">
        <v>-1.9</v>
      </c>
      <c r="X24" s="9" t="n">
        <v>47200</v>
      </c>
      <c r="Z24" s="9" t="n">
        <v>5.71</v>
      </c>
      <c r="AB24" s="9" t="n">
        <v>-28400</v>
      </c>
      <c r="AC24" s="17"/>
      <c r="AD24" s="7" t="n">
        <v>0</v>
      </c>
      <c r="AF24" s="7" t="n">
        <v>0.15</v>
      </c>
      <c r="AG24" s="17"/>
      <c r="AH24" s="7" t="n">
        <v>8.28</v>
      </c>
      <c r="AI24" s="17"/>
      <c r="AJ24" s="9" t="n">
        <v>0</v>
      </c>
      <c r="AK24" s="17"/>
      <c r="AL24" s="7" t="n">
        <v>257.5</v>
      </c>
    </row>
    <row collapsed="false" customFormat="false" customHeight="false" hidden="false" ht="13.3" outlineLevel="0" r="25">
      <c r="A25" s="9" t="s">
        <v>45</v>
      </c>
      <c r="B25" s="16"/>
      <c r="C25" s="4" t="n">
        <v>0.000101</v>
      </c>
      <c r="D25" s="9" t="n">
        <v>0</v>
      </c>
      <c r="F25" s="4" t="n">
        <v>0.000139</v>
      </c>
      <c r="G25" s="9" t="n">
        <v>0</v>
      </c>
      <c r="I25" s="4" t="n">
        <v>1.42E-008</v>
      </c>
      <c r="J25" s="9" t="n">
        <v>0</v>
      </c>
      <c r="L25" s="4" t="n">
        <v>0.000139</v>
      </c>
      <c r="N25" s="7" t="n">
        <v>30000</v>
      </c>
      <c r="P25" s="7" t="n">
        <v>30000</v>
      </c>
      <c r="R25" s="9" t="n">
        <v>15400</v>
      </c>
      <c r="T25" s="7" t="n">
        <v>30000</v>
      </c>
      <c r="V25" s="9" t="n">
        <v>-2.04</v>
      </c>
      <c r="X25" s="9" t="n">
        <v>71000</v>
      </c>
      <c r="Z25" s="9" t="n">
        <v>6.75</v>
      </c>
      <c r="AB25" s="9" t="n">
        <v>-17500</v>
      </c>
      <c r="AD25" s="7" t="n">
        <v>0</v>
      </c>
      <c r="AF25" s="7" t="n">
        <v>0.11</v>
      </c>
      <c r="AH25" s="9" t="n">
        <v>10.58</v>
      </c>
      <c r="AJ25" s="9" t="n">
        <v>0</v>
      </c>
      <c r="AL25" s="7" t="n">
        <v>360.9</v>
      </c>
    </row>
    <row collapsed="false" customFormat="false" customHeight="false" hidden="false" ht="13.3" outlineLevel="0" r="26">
      <c r="A26" s="9" t="s">
        <v>46</v>
      </c>
      <c r="B26" s="16"/>
      <c r="C26" s="4" t="n">
        <v>5.0112E-005</v>
      </c>
      <c r="D26" s="9" t="n">
        <v>0</v>
      </c>
      <c r="F26" s="4" t="n">
        <v>6.912E-005</v>
      </c>
      <c r="G26" s="9" t="n">
        <v>0</v>
      </c>
      <c r="I26" s="4" t="n">
        <v>8.64E-009</v>
      </c>
      <c r="J26" s="9" t="n">
        <v>0</v>
      </c>
      <c r="L26" s="6" t="n">
        <v>6.912E-005</v>
      </c>
      <c r="N26" s="7" t="n">
        <v>30000</v>
      </c>
      <c r="P26" s="7" t="n">
        <v>30000</v>
      </c>
      <c r="R26" s="9" t="n">
        <v>17800</v>
      </c>
      <c r="T26" s="9" t="n">
        <v>30000</v>
      </c>
      <c r="V26" s="9" t="n">
        <v>-2.05</v>
      </c>
      <c r="X26" s="9" t="n">
        <v>74100</v>
      </c>
      <c r="Z26" s="9" t="n">
        <v>7.19</v>
      </c>
      <c r="AB26" s="9" t="n">
        <v>-8280</v>
      </c>
      <c r="AD26" s="7" t="n">
        <v>0</v>
      </c>
      <c r="AF26" s="7" t="n">
        <v>0.09</v>
      </c>
      <c r="AH26" s="9" t="n">
        <v>10.89</v>
      </c>
      <c r="AJ26" s="9" t="n">
        <v>0</v>
      </c>
      <c r="AL26" s="9" t="n">
        <v>395.32</v>
      </c>
    </row>
    <row collapsed="false" customFormat="false" customHeight="false" hidden="false" ht="13.3" outlineLevel="0" r="28">
      <c r="A28" s="18" t="s">
        <v>47</v>
      </c>
      <c r="C28" s="4" t="n">
        <v>0.000487</v>
      </c>
      <c r="D28" s="9" t="n">
        <v>0</v>
      </c>
      <c r="F28" s="4" t="n">
        <v>0.000487</v>
      </c>
      <c r="G28" s="9" t="n">
        <v>0</v>
      </c>
      <c r="I28" s="4" t="n">
        <v>2.33E-009</v>
      </c>
      <c r="J28" s="9" t="n">
        <v>0</v>
      </c>
      <c r="L28" s="4" t="n">
        <v>0.00169</v>
      </c>
      <c r="N28" s="7" t="n">
        <v>50000</v>
      </c>
      <c r="P28" s="7" t="n">
        <v>50000</v>
      </c>
      <c r="R28" s="7" t="n">
        <v>24300</v>
      </c>
      <c r="T28" s="7" t="n">
        <v>24300</v>
      </c>
      <c r="V28" s="7" t="n">
        <v>-1.51</v>
      </c>
      <c r="X28" s="7" t="n">
        <v>51900</v>
      </c>
      <c r="Z28" s="7" t="n">
        <v>5.61</v>
      </c>
      <c r="AB28" s="7" t="n">
        <v>-24000</v>
      </c>
      <c r="AD28" s="7" t="n">
        <v>0</v>
      </c>
      <c r="AF28" s="7" t="n">
        <v>0</v>
      </c>
      <c r="AH28" s="7" t="n">
        <v>6.55</v>
      </c>
      <c r="AJ28" s="7" t="n">
        <v>1.45</v>
      </c>
      <c r="AL28" s="7" t="n">
        <v>284.8</v>
      </c>
    </row>
    <row collapsed="false" customFormat="false" customHeight="false" hidden="false" ht="13.3" outlineLevel="0" r="29">
      <c r="A29" s="18" t="s">
        <v>48</v>
      </c>
      <c r="C29" s="4" t="n">
        <v>0.0204</v>
      </c>
      <c r="D29" s="9" t="n">
        <v>0</v>
      </c>
      <c r="F29" s="4" t="n">
        <v>0.00267</v>
      </c>
      <c r="G29" s="9" t="n">
        <v>0</v>
      </c>
      <c r="I29" s="4" t="n">
        <v>2.35E-006</v>
      </c>
      <c r="J29" s="9" t="n">
        <v>0</v>
      </c>
      <c r="L29" s="4" t="n">
        <v>0.139</v>
      </c>
      <c r="N29" s="7" t="n">
        <v>50300</v>
      </c>
      <c r="P29" s="7" t="n">
        <v>50000</v>
      </c>
      <c r="R29" s="7" t="n">
        <v>20000</v>
      </c>
      <c r="T29" s="7" t="n">
        <v>20000</v>
      </c>
      <c r="V29" s="7" t="n">
        <v>-6.96</v>
      </c>
      <c r="X29" s="7" t="n">
        <v>86200</v>
      </c>
      <c r="Z29" s="7" t="n">
        <v>2.75</v>
      </c>
      <c r="AB29" s="7" t="n">
        <v>-20000</v>
      </c>
      <c r="AD29" s="7" t="n">
        <v>0.32</v>
      </c>
      <c r="AF29" s="7" t="n">
        <v>0.96</v>
      </c>
      <c r="AH29" s="7" t="n">
        <v>7.91</v>
      </c>
      <c r="AJ29" s="7" t="n">
        <v>1.62</v>
      </c>
      <c r="AL29" s="7" t="n">
        <v>215.7</v>
      </c>
    </row>
    <row collapsed="false" customFormat="false" customHeight="false" hidden="false" ht="13.3" outlineLevel="0" r="30">
      <c r="A30" s="18" t="s">
        <v>49</v>
      </c>
      <c r="C30" s="4" t="n">
        <v>0.00036</v>
      </c>
      <c r="D30" s="9" t="n">
        <v>0</v>
      </c>
      <c r="F30" s="4" t="n">
        <v>0.00036</v>
      </c>
      <c r="G30" s="9" t="n">
        <v>0</v>
      </c>
      <c r="I30" s="4" t="n">
        <v>9.5E-007</v>
      </c>
      <c r="J30" s="9" t="n">
        <v>0</v>
      </c>
      <c r="L30" s="4" t="n">
        <v>0.036</v>
      </c>
      <c r="N30" s="7" t="n">
        <v>50300</v>
      </c>
      <c r="P30" s="7" t="n">
        <v>50000</v>
      </c>
      <c r="R30" s="7" t="n">
        <v>20000</v>
      </c>
      <c r="T30" s="7" t="n">
        <v>20000</v>
      </c>
      <c r="V30" s="7" t="n">
        <v>-5.82</v>
      </c>
      <c r="X30" s="7" t="n">
        <v>86200</v>
      </c>
      <c r="Z30" s="7" t="n">
        <v>3.08</v>
      </c>
      <c r="AB30" s="7" t="n">
        <v>-20000</v>
      </c>
      <c r="AD30" s="7" t="n">
        <v>0.36</v>
      </c>
      <c r="AF30" s="7" t="n">
        <v>0.9</v>
      </c>
      <c r="AH30" s="7" t="n">
        <v>7.84</v>
      </c>
      <c r="AJ30" s="7" t="n">
        <v>1.76</v>
      </c>
      <c r="AL30" s="7" t="n">
        <v>229.7</v>
      </c>
    </row>
    <row collapsed="false" customFormat="false" customHeight="false" hidden="false" ht="13.3" outlineLevel="0" r="31">
      <c r="A31" s="18" t="s">
        <v>50</v>
      </c>
      <c r="C31" s="4" t="n">
        <v>0.00289</v>
      </c>
      <c r="D31" s="9" t="n">
        <v>0</v>
      </c>
      <c r="F31" s="4" t="n">
        <v>0.00578</v>
      </c>
      <c r="G31" s="9" t="n">
        <v>0</v>
      </c>
      <c r="I31" s="4" t="n">
        <v>3.89E-006</v>
      </c>
      <c r="J31" s="9" t="n">
        <v>0</v>
      </c>
      <c r="L31" s="4" t="n">
        <v>2.82</v>
      </c>
      <c r="N31" s="7" t="n">
        <v>30000</v>
      </c>
      <c r="P31" s="7" t="n">
        <v>30000</v>
      </c>
      <c r="R31" s="7" t="n">
        <v>10000</v>
      </c>
      <c r="T31" s="7" t="n">
        <v>10000</v>
      </c>
      <c r="V31" s="7" t="n">
        <v>-6.58</v>
      </c>
      <c r="X31" s="7" t="n">
        <v>72800</v>
      </c>
      <c r="Z31" s="7" t="n">
        <v>3.09</v>
      </c>
      <c r="AB31" s="7" t="n">
        <v>-20000</v>
      </c>
      <c r="AD31" s="7" t="n">
        <v>0</v>
      </c>
      <c r="AF31" s="7" t="n">
        <v>0.94</v>
      </c>
      <c r="AH31" s="7" t="n">
        <v>9.36</v>
      </c>
      <c r="AJ31" s="7" t="n">
        <v>2.14</v>
      </c>
      <c r="AL31" s="7" t="n">
        <v>269.7</v>
      </c>
    </row>
    <row collapsed="false" customFormat="false" customHeight="false" hidden="false" ht="13.3" outlineLevel="0" r="32">
      <c r="A32" s="18" t="s">
        <v>51</v>
      </c>
      <c r="C32" s="4" t="n">
        <v>0.00289</v>
      </c>
      <c r="D32" s="9" t="n">
        <v>0</v>
      </c>
      <c r="F32" s="4" t="n">
        <v>0.00578</v>
      </c>
      <c r="G32" s="9" t="n">
        <v>0</v>
      </c>
      <c r="I32" s="4" t="n">
        <v>4.83E-006</v>
      </c>
      <c r="J32" s="9" t="n">
        <v>0</v>
      </c>
      <c r="L32" s="4" t="n">
        <v>3.5</v>
      </c>
      <c r="N32" s="7" t="n">
        <v>30000</v>
      </c>
      <c r="P32" s="7" t="n">
        <v>30000</v>
      </c>
      <c r="R32" s="7" t="n">
        <v>10000</v>
      </c>
      <c r="T32" s="7" t="n">
        <v>10000</v>
      </c>
      <c r="V32" s="7" t="n">
        <v>-6.26</v>
      </c>
      <c r="X32" s="7" t="n">
        <v>82300</v>
      </c>
      <c r="Z32" s="7" t="n">
        <v>3.1</v>
      </c>
      <c r="AB32" s="7" t="n">
        <v>-20000</v>
      </c>
      <c r="AD32" s="7" t="n">
        <v>0</v>
      </c>
      <c r="AF32" s="7" t="n">
        <v>0.98</v>
      </c>
      <c r="AH32" s="7" t="n">
        <v>9.72</v>
      </c>
      <c r="AJ32" s="7" t="n">
        <v>2.28</v>
      </c>
      <c r="AL32" s="7" t="n">
        <v>283.8</v>
      </c>
    </row>
    <row collapsed="false" customFormat="false" customHeight="false" hidden="false" ht="13.3" outlineLevel="0" r="34">
      <c r="A34" s="19" t="s">
        <v>52</v>
      </c>
      <c r="C34" s="4" t="n">
        <v>0.000681</v>
      </c>
      <c r="D34" s="9" t="n">
        <v>0</v>
      </c>
      <c r="F34" s="4" t="n">
        <v>0.00136</v>
      </c>
      <c r="G34" s="9" t="n">
        <v>0</v>
      </c>
      <c r="I34" s="4" t="n">
        <v>5.67E-006</v>
      </c>
      <c r="J34" s="9" t="n">
        <v>0</v>
      </c>
      <c r="L34" s="4" t="n">
        <v>8.5</v>
      </c>
      <c r="N34" s="7" t="n">
        <v>50000</v>
      </c>
      <c r="P34" s="7" t="n">
        <v>50000</v>
      </c>
      <c r="R34" s="7" t="n">
        <v>15000</v>
      </c>
      <c r="T34" s="7" t="n">
        <v>50000</v>
      </c>
      <c r="V34" s="7" t="n">
        <v>-1.93</v>
      </c>
      <c r="X34" s="7" t="n">
        <v>50000</v>
      </c>
      <c r="Z34" s="7" t="n">
        <v>6.75</v>
      </c>
      <c r="AB34" s="7" t="n">
        <v>-15000</v>
      </c>
      <c r="AD34" s="7" t="n">
        <v>0.45</v>
      </c>
      <c r="AF34" s="7" t="n">
        <v>0.43</v>
      </c>
      <c r="AH34" s="7" t="n">
        <v>8.77</v>
      </c>
      <c r="AJ34" s="10" t="n">
        <v>1.76</v>
      </c>
      <c r="AL34" s="7" t="n">
        <v>364.9</v>
      </c>
    </row>
    <row collapsed="false" customFormat="false" customHeight="false" hidden="false" ht="13.3" outlineLevel="0" r="35">
      <c r="A35" s="19" t="s">
        <v>53</v>
      </c>
      <c r="C35" s="4" t="n">
        <v>0.0005</v>
      </c>
      <c r="D35" s="9" t="n">
        <v>0</v>
      </c>
      <c r="F35" s="4" t="n">
        <v>0.001</v>
      </c>
      <c r="G35" s="9" t="n">
        <v>0</v>
      </c>
      <c r="I35" s="4" t="n">
        <v>8.71E-007</v>
      </c>
      <c r="J35" s="9" t="n">
        <v>0</v>
      </c>
      <c r="L35" s="4" t="n">
        <v>1.31</v>
      </c>
      <c r="N35" s="7" t="n">
        <v>50000</v>
      </c>
      <c r="P35" s="7" t="n">
        <v>50000</v>
      </c>
      <c r="R35" s="7" t="n">
        <v>15000</v>
      </c>
      <c r="T35" s="7" t="n">
        <v>50000</v>
      </c>
      <c r="V35" s="7" t="n">
        <v>-4.71</v>
      </c>
      <c r="X35" s="7" t="n">
        <v>50000</v>
      </c>
      <c r="Z35" s="7" t="n">
        <v>5.45</v>
      </c>
      <c r="AB35" s="7" t="n">
        <v>-15000</v>
      </c>
      <c r="AD35" s="7" t="n">
        <v>0.65</v>
      </c>
      <c r="AF35" s="7" t="n">
        <v>0.41</v>
      </c>
      <c r="AH35" s="7" t="n">
        <v>9.41</v>
      </c>
      <c r="AJ35" s="10" t="n">
        <v>1.76</v>
      </c>
      <c r="AL35" s="7" t="n">
        <v>380.9</v>
      </c>
    </row>
    <row collapsed="false" customFormat="false" customHeight="false" hidden="false" ht="13.3" outlineLevel="0" r="36">
      <c r="A36" s="19" t="s">
        <v>54</v>
      </c>
      <c r="C36" s="4" t="n">
        <v>0.00924</v>
      </c>
      <c r="D36" s="9"/>
      <c r="F36" s="4" t="n">
        <v>0.0185</v>
      </c>
      <c r="G36" s="9"/>
      <c r="I36" s="4" t="n">
        <v>5.73E-007</v>
      </c>
      <c r="J36" s="9"/>
      <c r="L36" s="4" t="n">
        <v>0.415</v>
      </c>
      <c r="N36" s="7" t="n">
        <v>50000</v>
      </c>
      <c r="P36" s="7" t="n">
        <v>50000</v>
      </c>
      <c r="R36" s="7" t="n">
        <v>15000</v>
      </c>
      <c r="T36" s="7" t="n">
        <v>50000</v>
      </c>
      <c r="V36" s="7" t="n">
        <v>-6.08</v>
      </c>
      <c r="X36" s="7" t="n">
        <v>88500</v>
      </c>
      <c r="Z36" s="7" t="n">
        <v>2.62</v>
      </c>
      <c r="AB36" s="7" t="n">
        <v>-20000</v>
      </c>
      <c r="AD36" s="20" t="n">
        <v>0.57</v>
      </c>
      <c r="AF36" s="21" t="n">
        <v>0.59</v>
      </c>
      <c r="AH36" s="7" t="n">
        <v>6.6</v>
      </c>
      <c r="AJ36" s="7" t="n">
        <v>1.62</v>
      </c>
      <c r="AL36" s="7" t="n">
        <v>221</v>
      </c>
    </row>
    <row collapsed="false" customFormat="false" customHeight="false" hidden="false" ht="13.3" outlineLevel="0" r="37">
      <c r="A37" s="19"/>
      <c r="C37" s="4"/>
      <c r="D37" s="9"/>
      <c r="F37" s="4"/>
      <c r="G37" s="9"/>
      <c r="I37" s="4"/>
      <c r="J37" s="9"/>
      <c r="L37" s="4"/>
      <c r="N37" s="7"/>
      <c r="P37" s="7"/>
      <c r="R37" s="7"/>
      <c r="T37" s="7"/>
      <c r="V37" s="7"/>
      <c r="X37" s="7"/>
      <c r="Z37" s="7"/>
      <c r="AB37" s="7"/>
      <c r="AD37" s="20"/>
      <c r="AF37" s="21"/>
      <c r="AH37" s="7"/>
      <c r="AJ37" s="7"/>
      <c r="AL37" s="7"/>
    </row>
    <row collapsed="false" customFormat="false" customHeight="false" hidden="false" ht="13.3" outlineLevel="0" r="38">
      <c r="A38" s="0" t="s">
        <v>55</v>
      </c>
      <c r="C38" s="4" t="n">
        <v>0.0177730046297422</v>
      </c>
      <c r="D38" s="0" t="n">
        <v>0</v>
      </c>
      <c r="F38" s="4" t="n">
        <v>0.0247552564485695</v>
      </c>
      <c r="G38" s="22" t="n">
        <v>0</v>
      </c>
      <c r="I38" s="4" t="n">
        <v>2.97796566462791E-008</v>
      </c>
      <c r="J38" s="0" t="n">
        <v>0</v>
      </c>
      <c r="L38" s="4" t="n">
        <v>0.0177730046297422</v>
      </c>
      <c r="N38" s="23" t="n">
        <v>15200</v>
      </c>
      <c r="P38" s="23" t="n">
        <v>45500</v>
      </c>
      <c r="R38" s="23" t="n">
        <v>15000</v>
      </c>
      <c r="T38" s="23" t="n">
        <v>15200</v>
      </c>
      <c r="V38" s="23" t="n">
        <v>-3.56</v>
      </c>
      <c r="X38" s="23" t="n">
        <v>68100</v>
      </c>
      <c r="Z38" s="23" t="n">
        <v>4.93</v>
      </c>
      <c r="AB38" s="23" t="n">
        <v>-20000</v>
      </c>
      <c r="AD38" s="23" t="n">
        <v>0.35</v>
      </c>
      <c r="AF38" s="23" t="n">
        <v>1.2</v>
      </c>
      <c r="AH38" s="23" t="n">
        <v>9.33</v>
      </c>
      <c r="AJ38" s="0" t="n">
        <v>2</v>
      </c>
      <c r="AL38" s="0" t="n">
        <v>100</v>
      </c>
    </row>
    <row collapsed="false" customFormat="false" customHeight="false" hidden="false" ht="13.3" outlineLevel="0" r="39">
      <c r="A39" s="0" t="s">
        <v>56</v>
      </c>
      <c r="C39" s="4" t="n">
        <v>0.00355460092594844</v>
      </c>
      <c r="D39" s="0" t="n">
        <v>0</v>
      </c>
      <c r="F39" s="4" t="n">
        <v>0.0239016269158602</v>
      </c>
      <c r="G39" s="22" t="n">
        <v>0</v>
      </c>
      <c r="I39" s="4" t="n">
        <v>5.36033819633024E-008</v>
      </c>
      <c r="J39" s="0" t="n">
        <v>0</v>
      </c>
      <c r="L39" s="4" t="n">
        <v>0.00355460092594844</v>
      </c>
      <c r="N39" s="23" t="n">
        <v>39100</v>
      </c>
      <c r="P39" s="23" t="n">
        <v>54500</v>
      </c>
      <c r="R39" s="23" t="n">
        <v>15000</v>
      </c>
      <c r="T39" s="23" t="n">
        <v>39100</v>
      </c>
      <c r="V39" s="23" t="n">
        <v>-4.75</v>
      </c>
      <c r="X39" s="23" t="n">
        <v>68600</v>
      </c>
      <c r="Z39" s="23" t="n">
        <v>4.78</v>
      </c>
      <c r="AB39" s="23" t="n">
        <v>-20000</v>
      </c>
      <c r="AC39" s="24"/>
      <c r="AD39" s="23" t="n">
        <v>0.35</v>
      </c>
      <c r="AF39" s="23" t="n">
        <v>1.2</v>
      </c>
      <c r="AH39" s="23" t="n">
        <v>9.67</v>
      </c>
      <c r="AJ39" s="0" t="n">
        <v>2</v>
      </c>
      <c r="AL39" s="0" t="n">
        <v>100</v>
      </c>
    </row>
    <row collapsed="false" customFormat="false" customHeight="false" hidden="false" ht="13.3" outlineLevel="0" r="40">
      <c r="A40" s="0" t="s">
        <v>57</v>
      </c>
      <c r="C40" s="4" t="n">
        <v>0.00498667036374061</v>
      </c>
      <c r="D40" s="0" t="n">
        <v>0</v>
      </c>
      <c r="F40" s="4" t="n">
        <v>0.00700148667232268</v>
      </c>
      <c r="G40" s="22" t="n">
        <v>0</v>
      </c>
      <c r="I40" s="4" t="n">
        <v>2.97796566462791E-007</v>
      </c>
      <c r="J40" s="0" t="n">
        <v>0</v>
      </c>
      <c r="L40" s="4" t="n">
        <v>0.00498667036374061</v>
      </c>
      <c r="N40" s="23" t="n">
        <v>30000</v>
      </c>
      <c r="P40" s="23" t="n">
        <v>30000</v>
      </c>
      <c r="R40" s="23" t="n">
        <v>15000</v>
      </c>
      <c r="T40" s="23" t="n">
        <v>30000</v>
      </c>
      <c r="V40" s="23" t="n">
        <v>-4.78</v>
      </c>
      <c r="X40" s="23" t="n">
        <v>73400</v>
      </c>
      <c r="Z40" s="23" t="n">
        <v>3.71</v>
      </c>
      <c r="AB40" s="23" t="n">
        <v>-20000</v>
      </c>
      <c r="AD40" s="25" t="n">
        <v>0.35</v>
      </c>
      <c r="AF40" s="25" t="n">
        <v>1.2</v>
      </c>
      <c r="AH40" s="23" t="n">
        <v>10</v>
      </c>
      <c r="AJ40" s="0" t="n">
        <v>2</v>
      </c>
      <c r="AL40" s="0" t="n">
        <v>100</v>
      </c>
    </row>
    <row collapsed="false" customFormat="false" customHeight="false" hidden="false" ht="13.3" outlineLevel="0" r="41">
      <c r="A41" s="0" t="s">
        <v>58</v>
      </c>
      <c r="C41" s="4" t="n">
        <v>0.00474758342849278</v>
      </c>
      <c r="D41" s="0" t="n">
        <v>0</v>
      </c>
      <c r="F41" s="4" t="n">
        <v>0.0231049060186648</v>
      </c>
      <c r="G41" s="22" t="n">
        <v>0</v>
      </c>
      <c r="I41" s="4" t="n">
        <v>4.23184594447125E-007</v>
      </c>
      <c r="J41" s="0" t="n">
        <v>0</v>
      </c>
      <c r="L41" s="4" t="n">
        <v>0.00474758342849278</v>
      </c>
      <c r="N41" s="23" t="n">
        <v>30000</v>
      </c>
      <c r="P41" s="23" t="n">
        <v>30000</v>
      </c>
      <c r="R41" s="23" t="n">
        <v>15000</v>
      </c>
      <c r="T41" s="23" t="n">
        <v>30000</v>
      </c>
      <c r="V41" s="23" t="n">
        <v>-7.43</v>
      </c>
      <c r="X41" s="23" t="n">
        <v>85700</v>
      </c>
      <c r="Z41" s="23" t="n">
        <v>3.69</v>
      </c>
      <c r="AB41" s="23" t="n">
        <v>-20000</v>
      </c>
      <c r="AD41" s="0" t="s">
        <v>59</v>
      </c>
      <c r="AF41" s="0" t="s">
        <v>59</v>
      </c>
      <c r="AH41" s="0" t="s">
        <v>59</v>
      </c>
      <c r="AJ41" s="0" t="n">
        <v>4</v>
      </c>
      <c r="AL41" s="0" t="n">
        <v>100</v>
      </c>
    </row>
    <row collapsed="false" customFormat="false" customHeight="false" hidden="false" ht="13.3" outlineLevel="0" r="42">
      <c r="C42" s="4"/>
      <c r="F42" s="4"/>
      <c r="G42" s="22"/>
      <c r="I42" s="4"/>
      <c r="L42" s="4"/>
      <c r="N42" s="23"/>
      <c r="P42" s="23"/>
      <c r="R42" s="23"/>
      <c r="T42" s="23"/>
      <c r="V42" s="23"/>
      <c r="X42" s="23"/>
      <c r="Z42" s="23"/>
      <c r="AB42" s="23"/>
    </row>
    <row collapsed="false" customFormat="false" customHeight="false" hidden="false" ht="13.3" outlineLevel="0" r="43">
      <c r="A43" s="16" t="s">
        <v>60</v>
      </c>
    </row>
    <row collapsed="false" customFormat="false" customHeight="false" hidden="false" ht="13.3" outlineLevel="0" r="44">
      <c r="A44" s="16" t="s">
        <v>61</v>
      </c>
      <c r="B44" s="16"/>
      <c r="C44" s="26" t="inlineStr">
        <f aca="false">MIN(C28:C42,C5:C25)</f>
        <is>
          <t/>
        </is>
      </c>
      <c r="D44" s="16" t="n">
        <f aca="false">MIN(D5:D41)</f>
        <v>0</v>
      </c>
      <c r="E44" s="16"/>
      <c r="F44" s="26" t="inlineStr">
        <f aca="false">MIN(F28:F42,F5:F25)</f>
        <is>
          <t/>
        </is>
      </c>
      <c r="G44" s="16" t="n">
        <f aca="false">MIN(G5:G41)</f>
        <v>0</v>
      </c>
      <c r="H44" s="16"/>
      <c r="I44" s="26" t="inlineStr">
        <f aca="false">MIN(I5:I41)</f>
        <is>
          <t/>
        </is>
      </c>
      <c r="J44" s="16" t="n">
        <f aca="false">MIN(J5:J41)</f>
        <v>0</v>
      </c>
      <c r="K44" s="16"/>
      <c r="L44" s="26" t="inlineStr">
        <f aca="false">MIN(L5:L41)</f>
        <is>
          <t/>
        </is>
      </c>
      <c r="M44" s="16"/>
      <c r="N44" s="16" t="n">
        <f aca="false">MIN(N5:N41)</f>
        <v>15200</v>
      </c>
      <c r="O44" s="16"/>
      <c r="P44" s="16" t="n">
        <f aca="false">MIN(P5:P41)</f>
        <v>30000</v>
      </c>
      <c r="Q44" s="16"/>
      <c r="R44" s="16" t="n">
        <f aca="false">MIN(R5:R41)</f>
        <v>10000</v>
      </c>
      <c r="S44" s="16"/>
      <c r="T44" s="16" t="n">
        <f aca="false">MIN(T5:T41)</f>
        <v>10000</v>
      </c>
      <c r="U44" s="16"/>
      <c r="V44" s="16" t="n">
        <f aca="false">MIN(V5:V41)</f>
        <v>-7.43</v>
      </c>
      <c r="W44" s="16"/>
      <c r="X44" s="16" t="n">
        <f aca="false">MIN(X5:X41)</f>
        <v>47125</v>
      </c>
      <c r="Y44" s="16"/>
      <c r="Z44" s="16" t="n">
        <f aca="false">MIN(Z5:Z41)</f>
        <v>2.62</v>
      </c>
      <c r="AA44" s="16"/>
      <c r="AB44" s="16" t="n">
        <f aca="false">MIN(AB5:AB41)</f>
        <v>-50815</v>
      </c>
      <c r="AC44" s="16"/>
      <c r="AD44" s="16" t="n">
        <f aca="false">MIN(AD5:AD41)</f>
        <v>0</v>
      </c>
      <c r="AE44" s="16"/>
      <c r="AF44" s="16" t="n">
        <f aca="false">MIN(AF5:AF41)</f>
        <v>0</v>
      </c>
      <c r="AG44" s="16"/>
      <c r="AH44" s="16" t="n">
        <f aca="false">MIN(AH5:AH41)</f>
        <v>2.82</v>
      </c>
      <c r="AI44" s="16"/>
      <c r="AJ44" s="16" t="n">
        <f aca="false">MIN(AJ5:AJ41)</f>
        <v>0</v>
      </c>
      <c r="AK44" s="16"/>
      <c r="AL44" s="16"/>
      <c r="AM44" s="16"/>
      <c r="AN44" s="16"/>
    </row>
    <row collapsed="false" customFormat="false" customHeight="false" hidden="false" ht="13.3" outlineLevel="0" r="45">
      <c r="A45" s="16" t="s">
        <v>62</v>
      </c>
      <c r="B45" s="16"/>
      <c r="C45" s="26" t="inlineStr">
        <f aca="false">MAX(C28:C42,C5:C25)</f>
        <is>
          <t/>
        </is>
      </c>
      <c r="D45" s="16" t="n">
        <f aca="false">MAX(D6:D42)</f>
        <v>4.13</v>
      </c>
      <c r="E45" s="16"/>
      <c r="F45" s="26" t="inlineStr">
        <f aca="false">MAX(F28:F42,F5:F25)</f>
        <is>
          <t/>
        </is>
      </c>
      <c r="G45" s="16" t="n">
        <f aca="false">MAX(G6:G42)</f>
        <v>4.13</v>
      </c>
      <c r="H45" s="16"/>
      <c r="I45" s="26" t="inlineStr">
        <f aca="false">MAX(I6:I42)</f>
        <is>
          <t/>
        </is>
      </c>
      <c r="J45" s="16" t="n">
        <f aca="false">MAX(J6:J42)</f>
        <v>4.13</v>
      </c>
      <c r="K45" s="16"/>
      <c r="L45" s="26" t="inlineStr">
        <f aca="false">MAX(L5:L41)</f>
        <is>
          <t/>
        </is>
      </c>
      <c r="M45" s="16"/>
      <c r="N45" s="16" t="n">
        <f aca="false">MAX(N6:N42)</f>
        <v>50300</v>
      </c>
      <c r="O45" s="16"/>
      <c r="P45" s="16" t="n">
        <f aca="false">MAX(P6:P42)</f>
        <v>54500</v>
      </c>
      <c r="Q45" s="16"/>
      <c r="R45" s="16" t="n">
        <f aca="false">MAX(R6:R42)</f>
        <v>24300</v>
      </c>
      <c r="S45" s="16"/>
      <c r="T45" s="16" t="n">
        <f aca="false">MAX(T6:T42)</f>
        <v>50000</v>
      </c>
      <c r="U45" s="16"/>
      <c r="V45" s="16" t="n">
        <f aca="false">MAX(V6:V42)</f>
        <v>-1.51</v>
      </c>
      <c r="W45" s="16"/>
      <c r="X45" s="16" t="n">
        <f aca="false">MAX(X6:X42)</f>
        <v>88500</v>
      </c>
      <c r="Y45" s="16"/>
      <c r="Z45" s="16" t="n">
        <f aca="false">MAX(Z6:Z42)</f>
        <v>9.97</v>
      </c>
      <c r="AA45" s="16"/>
      <c r="AB45" s="16" t="n">
        <f aca="false">MAX(AB6:AB42)</f>
        <v>-8280</v>
      </c>
      <c r="AC45" s="16"/>
      <c r="AD45" s="16" t="n">
        <f aca="false">MAX(AD6:AD42)</f>
        <v>0.65</v>
      </c>
      <c r="AE45" s="16"/>
      <c r="AF45" s="16" t="n">
        <f aca="false">MAX(AF6:AF42)</f>
        <v>1.2</v>
      </c>
      <c r="AG45" s="16"/>
      <c r="AH45" s="16" t="n">
        <f aca="false">MAX(AH6:AH42)</f>
        <v>17.847954</v>
      </c>
      <c r="AI45" s="16"/>
      <c r="AJ45" s="16" t="n">
        <f aca="false">MAX(AJ6:AJ42)</f>
        <v>4</v>
      </c>
      <c r="AK45" s="16"/>
      <c r="AL45" s="16"/>
      <c r="AM45" s="16"/>
      <c r="AN45" s="16"/>
    </row>
    <row collapsed="false" customFormat="false" customHeight="false" hidden="false" ht="13.3" outlineLevel="0" r="46">
      <c r="A46" s="16" t="s">
        <v>63</v>
      </c>
      <c r="B46" s="16"/>
      <c r="C46" s="26" t="inlineStr">
        <f aca="false">AVERAGE(C28:C42,C5:C25)</f>
        <is>
          <t/>
        </is>
      </c>
      <c r="D46" s="16" t="n">
        <f aca="false">AVERAGE(D7:D43)</f>
        <v>0.260049259259259</v>
      </c>
      <c r="E46" s="16"/>
      <c r="F46" s="26" t="inlineStr">
        <f aca="false">AVERAGE(F28:F42,F5:F25)</f>
        <is>
          <t/>
        </is>
      </c>
      <c r="G46" s="16" t="n">
        <f aca="false">AVERAGE(G7:G43)</f>
        <v>0.260049259259259</v>
      </c>
      <c r="H46" s="16"/>
      <c r="I46" s="26" t="inlineStr">
        <f aca="false">AVERAGE(I7:I43)</f>
        <is>
          <t/>
        </is>
      </c>
      <c r="J46" s="16" t="n">
        <f aca="false">AVERAGE(J7:J43)</f>
        <v>0.260049259259259</v>
      </c>
      <c r="K46" s="16"/>
      <c r="L46" s="26" t="inlineStr">
        <f aca="false">AVERAGE(L5:L41)</f>
        <is>
          <t/>
        </is>
      </c>
      <c r="M46" s="16"/>
      <c r="N46" s="16" t="n">
        <f aca="false">AVERAGE(N7:N43)</f>
        <v>39817.8571428571</v>
      </c>
      <c r="O46" s="16"/>
      <c r="P46" s="16" t="n">
        <f aca="false">AVERAGE(P7:P43)</f>
        <v>41428.5714285714</v>
      </c>
      <c r="Q46" s="16"/>
      <c r="R46" s="16" t="n">
        <f aca="false">AVERAGE(R7:R43)</f>
        <v>15935.7142857143</v>
      </c>
      <c r="S46" s="16"/>
      <c r="T46" s="16" t="n">
        <f aca="false">AVERAGE(T7:T43)</f>
        <v>26735.7142857143</v>
      </c>
      <c r="U46" s="16"/>
      <c r="V46" s="16" t="n">
        <f aca="false">AVERAGE(V7:V43)</f>
        <v>-4.10464285714286</v>
      </c>
      <c r="W46" s="16"/>
      <c r="X46" s="16" t="n">
        <f aca="false">AVERAGE(X7:X43)</f>
        <v>67673.9642857143</v>
      </c>
      <c r="Y46" s="16"/>
      <c r="Z46" s="16" t="n">
        <f aca="false">AVERAGE(Z7:Z43)</f>
        <v>5.62999582400263</v>
      </c>
      <c r="AA46" s="16"/>
      <c r="AB46" s="16" t="n">
        <f aca="false">AVERAGE(AB7:AB43)</f>
        <v>-21369.1428571429</v>
      </c>
      <c r="AC46" s="16"/>
      <c r="AD46" s="16" t="n">
        <f aca="false">AVERAGE(AD7:AD43)</f>
        <v>0.131481481481481</v>
      </c>
      <c r="AE46" s="16"/>
      <c r="AF46" s="16" t="n">
        <f aca="false">AVERAGE(AF7:AF43)</f>
        <v>0.44837037037037</v>
      </c>
      <c r="AG46" s="16"/>
      <c r="AH46" s="16" t="n">
        <f aca="false">AVERAGE(AH7:AH43)</f>
        <v>10.2948067777778</v>
      </c>
      <c r="AI46" s="16"/>
      <c r="AJ46" s="16" t="n">
        <f aca="false">AVERAGE(AJ7:AJ43)</f>
        <v>0.871071428571429</v>
      </c>
      <c r="AK46" s="16"/>
      <c r="AL46" s="16"/>
      <c r="AM46" s="16"/>
      <c r="AN46" s="16"/>
    </row>
    <row collapsed="false" customFormat="false" customHeight="false" hidden="false" ht="13.3" outlineLevel="0"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</row>
    <row collapsed="false" customFormat="false" customHeight="false" hidden="false" ht="13.3" outlineLevel="0" r="48">
      <c r="A48" s="16"/>
      <c r="B48" s="24" t="s">
        <v>64</v>
      </c>
      <c r="C48" s="27" t="n">
        <f aca="false">LN(2)*24 /C44</f>
        <v>164708.240925136</v>
      </c>
      <c r="D48" s="27" t="n">
        <v>0</v>
      </c>
      <c r="E48" s="27"/>
      <c r="F48" s="27" t="n">
        <f aca="false">LN(2)*24 /F44</f>
        <v>119680.088729775</v>
      </c>
      <c r="G48" s="27" t="n">
        <v>0</v>
      </c>
      <c r="H48" s="27"/>
      <c r="I48" s="27" t="n">
        <f aca="false">LN(2)*24 /I44</f>
        <v>7139713447.82776</v>
      </c>
      <c r="J48" s="27" t="n">
        <v>0</v>
      </c>
      <c r="K48" s="27"/>
      <c r="L48" s="27" t="n">
        <f aca="false">LN(2)*24 /L44</f>
        <v>240676.104361092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</row>
    <row collapsed="false" customFormat="false" customHeight="false" hidden="false" ht="13.3" outlineLevel="0" r="49">
      <c r="A49" s="16"/>
      <c r="B49" s="24" t="s">
        <v>64</v>
      </c>
      <c r="C49" s="27" t="n">
        <f aca="false">LN(2)*24 /C45</f>
        <v>815.467271246994</v>
      </c>
      <c r="D49" s="27" t="n">
        <v>0</v>
      </c>
      <c r="E49" s="27"/>
      <c r="F49" s="27" t="n">
        <f aca="false">LN(2)*24 /F45</f>
        <v>671.999999999999</v>
      </c>
      <c r="G49" s="27" t="n">
        <v>0</v>
      </c>
      <c r="H49" s="27"/>
      <c r="I49" s="27" t="n">
        <f aca="false">LN(2)*24 /I45</f>
        <v>2933956.31983046</v>
      </c>
      <c r="J49" s="27" t="n">
        <v>0</v>
      </c>
      <c r="K49" s="27"/>
      <c r="L49" s="27" t="n">
        <f aca="false">LN(2)*24 /L45</f>
        <v>1.95712145099279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</row>
    <row collapsed="false" customFormat="false" customHeight="false" hidden="false" ht="13.3" outlineLevel="0" r="50">
      <c r="A50" s="16"/>
      <c r="B50" s="24" t="s">
        <v>64</v>
      </c>
      <c r="C50" s="27" t="n">
        <f aca="false">LN(2)*24 /C46</f>
        <v>4828.89150758895</v>
      </c>
      <c r="D50" s="27" t="n">
        <v>0</v>
      </c>
      <c r="E50" s="27"/>
      <c r="F50" s="27" t="n">
        <f aca="false">LN(2)*24 /F46</f>
        <v>2851.90455404829</v>
      </c>
      <c r="G50" s="27" t="n">
        <v>0</v>
      </c>
      <c r="H50" s="27"/>
      <c r="I50" s="27" t="n">
        <f aca="false">LN(2)*24 /I46</f>
        <v>22053298.2132003</v>
      </c>
      <c r="J50" s="27" t="n">
        <v>0</v>
      </c>
      <c r="K50" s="27"/>
      <c r="L50" s="27" t="n">
        <f aca="false">LN(2)*24 /L46</f>
        <v>28.7233624969686</v>
      </c>
      <c r="M50" s="16"/>
      <c r="N50" s="16"/>
      <c r="O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G50" s="16"/>
      <c r="AH50" s="16"/>
      <c r="AI50" s="16"/>
      <c r="AJ50" s="16"/>
      <c r="AK50" s="16"/>
      <c r="AL50" s="16"/>
      <c r="AM50" s="16"/>
      <c r="AN50" s="16"/>
    </row>
    <row collapsed="false" customFormat="false" customHeight="false" hidden="false" ht="13.3" outlineLevel="0" r="51">
      <c r="A51" s="16"/>
      <c r="B51" s="24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16"/>
      <c r="N51" s="16"/>
      <c r="O51" s="16"/>
      <c r="P51" s="16"/>
      <c r="Q51" s="16"/>
      <c r="R51" s="16"/>
      <c r="S51" s="16"/>
      <c r="T51" s="16"/>
      <c r="U51" s="16"/>
      <c r="W51" s="16"/>
      <c r="Y51" s="16"/>
      <c r="Z51" s="16"/>
      <c r="AA51" s="16"/>
      <c r="AB51" s="16"/>
      <c r="AC51" s="16"/>
      <c r="AD51" s="16"/>
      <c r="AE51" s="16"/>
      <c r="AG51" s="16"/>
      <c r="AH51" s="16"/>
      <c r="AI51" s="16"/>
      <c r="AL51" s="16"/>
      <c r="AM51" s="16"/>
      <c r="AN51" s="16"/>
    </row>
    <row collapsed="false" customFormat="false" customHeight="false" hidden="false" ht="13.3" outlineLevel="0" r="52">
      <c r="A52" s="16" t="s">
        <v>65</v>
      </c>
      <c r="B52" s="24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16"/>
      <c r="N52" s="16"/>
      <c r="O52" s="16"/>
      <c r="Q52" s="16"/>
      <c r="R52" s="16"/>
      <c r="S52" s="16"/>
      <c r="T52" s="16"/>
      <c r="U52" s="16"/>
      <c r="W52" s="16"/>
      <c r="Y52" s="16"/>
      <c r="Z52" s="16"/>
      <c r="AA52" s="16"/>
      <c r="AB52" s="16"/>
      <c r="AC52" s="16"/>
      <c r="AH52" s="16"/>
      <c r="AI52" s="16"/>
      <c r="AJ52" s="16"/>
      <c r="AK52" s="16"/>
      <c r="AL52" s="16"/>
      <c r="AM52" s="16"/>
      <c r="AN52" s="16"/>
    </row>
    <row collapsed="false" customFormat="false" customHeight="false" hidden="false" ht="13.3" outlineLevel="0" r="53">
      <c r="A53" s="16"/>
      <c r="B53" s="24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16"/>
      <c r="N53" s="16"/>
      <c r="O53" s="16"/>
      <c r="Q53" s="16"/>
      <c r="R53" s="16"/>
      <c r="S53" s="16"/>
      <c r="T53" s="16"/>
      <c r="U53" s="16"/>
      <c r="V53" s="16"/>
      <c r="W53" s="16"/>
      <c r="X53" s="16"/>
      <c r="Y53" s="16"/>
      <c r="AB53" s="16"/>
      <c r="AC53" s="16"/>
      <c r="AF53" s="16"/>
      <c r="AG53" s="16"/>
      <c r="AH53" s="16"/>
      <c r="AI53" s="16"/>
      <c r="AJ53" s="16"/>
      <c r="AK53" s="16"/>
      <c r="AL53" s="16"/>
      <c r="AM53" s="16"/>
      <c r="AN53" s="16"/>
    </row>
    <row collapsed="false" customFormat="false" customHeight="false" hidden="false" ht="13.3" outlineLevel="0" r="54">
      <c r="A54" s="16" t="s">
        <v>66</v>
      </c>
      <c r="B54" s="24"/>
      <c r="D54" s="27"/>
      <c r="E54" s="27"/>
      <c r="G54" s="27"/>
      <c r="H54" s="27"/>
      <c r="I54" s="27"/>
      <c r="J54" s="27"/>
      <c r="K54" s="27"/>
      <c r="L54" s="27"/>
      <c r="M54" s="16"/>
      <c r="R54" s="16"/>
      <c r="S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</row>
    <row collapsed="false" customFormat="false" customHeight="false" hidden="false" ht="13.3" outlineLevel="0" r="55">
      <c r="A55" s="16" t="s">
        <v>67</v>
      </c>
      <c r="B55" s="24"/>
      <c r="C55" s="27" t="n">
        <v>-6.7678</v>
      </c>
      <c r="D55" s="27" t="s">
        <v>68</v>
      </c>
      <c r="E55" s="27"/>
      <c r="F55" s="27" t="n">
        <v>-6.1839</v>
      </c>
      <c r="G55" s="27" t="s">
        <v>68</v>
      </c>
      <c r="H55" s="27"/>
      <c r="I55" s="27" t="n">
        <v>-15.9374</v>
      </c>
      <c r="J55" s="27" t="s">
        <v>68</v>
      </c>
      <c r="K55" s="27"/>
      <c r="L55" s="27" t="n">
        <v>-4.9709</v>
      </c>
      <c r="M55" s="16"/>
      <c r="N55" s="16" t="n">
        <v>10.5716</v>
      </c>
      <c r="O55" s="16"/>
      <c r="P55" s="16" t="n">
        <v>10.6222</v>
      </c>
      <c r="R55" s="16" t="n">
        <v>9.6467</v>
      </c>
      <c r="S55" s="16"/>
      <c r="T55" s="16" t="n">
        <v>10.1181</v>
      </c>
      <c r="U55" s="16"/>
      <c r="V55" s="27" t="s">
        <v>68</v>
      </c>
      <c r="W55" s="16"/>
      <c r="X55" s="16" t="n">
        <v>11.0896</v>
      </c>
      <c r="Y55" s="16"/>
      <c r="Z55" s="27" t="s">
        <v>68</v>
      </c>
      <c r="AA55" s="16"/>
      <c r="AB55" s="16" t="n">
        <v>9.9</v>
      </c>
      <c r="AC55" s="16"/>
      <c r="AD55" s="16" t="n">
        <v>-1.2287</v>
      </c>
      <c r="AE55" s="16"/>
      <c r="AF55" s="16" t="n">
        <v>-1.1245</v>
      </c>
      <c r="AH55" s="27" t="s">
        <v>68</v>
      </c>
      <c r="AI55" s="16"/>
      <c r="AJ55" s="27" t="s">
        <v>68</v>
      </c>
      <c r="AK55" s="16"/>
      <c r="AL55" s="27" t="s">
        <v>68</v>
      </c>
      <c r="AM55" s="16"/>
      <c r="AN55" s="16"/>
    </row>
    <row collapsed="false" customFormat="false" customHeight="false" hidden="false" ht="13.3" outlineLevel="0" r="56">
      <c r="A56" s="16" t="s">
        <v>69</v>
      </c>
      <c r="B56" s="24"/>
      <c r="C56" s="27" t="n">
        <v>1.5349</v>
      </c>
      <c r="D56" s="27" t="s">
        <v>68</v>
      </c>
      <c r="E56" s="27"/>
      <c r="F56" s="27" t="n">
        <v>1.4883</v>
      </c>
      <c r="G56" s="27" t="s">
        <v>68</v>
      </c>
      <c r="H56" s="27"/>
      <c r="I56" s="27" t="n">
        <v>2.6383</v>
      </c>
      <c r="J56" s="27" t="s">
        <v>68</v>
      </c>
      <c r="K56" s="27"/>
      <c r="L56" s="27" t="n">
        <v>3.221</v>
      </c>
      <c r="M56" s="16"/>
      <c r="N56" s="16" t="n">
        <v>0.3123</v>
      </c>
      <c r="O56" s="16"/>
      <c r="P56" s="16" t="n">
        <v>0.2584</v>
      </c>
      <c r="Q56" s="16"/>
      <c r="R56" s="16" t="n">
        <v>0.2905</v>
      </c>
      <c r="S56" s="16"/>
      <c r="T56" s="16" t="n">
        <v>0.4036</v>
      </c>
      <c r="U56" s="16"/>
      <c r="V56" s="27" t="s">
        <v>68</v>
      </c>
      <c r="X56" s="16" t="n">
        <v>0.1796</v>
      </c>
      <c r="Z56" s="27" t="s">
        <v>68</v>
      </c>
      <c r="AA56" s="16"/>
      <c r="AB56" s="16" t="n">
        <v>0.34</v>
      </c>
      <c r="AC56" s="16"/>
      <c r="AD56" s="16" t="n">
        <v>0.7558</v>
      </c>
      <c r="AE56" s="16"/>
      <c r="AF56" s="16" t="n">
        <v>0.9419</v>
      </c>
      <c r="AG56" s="16"/>
      <c r="AH56" s="27" t="s">
        <v>68</v>
      </c>
      <c r="AI56" s="16"/>
      <c r="AJ56" s="27" t="s">
        <v>68</v>
      </c>
      <c r="AK56" s="16"/>
      <c r="AL56" s="27" t="s">
        <v>68</v>
      </c>
      <c r="AM56" s="16"/>
      <c r="AN56" s="16"/>
    </row>
    <row collapsed="false" customFormat="false" customHeight="false" hidden="false" ht="13.3" outlineLevel="0" r="57">
      <c r="A57" s="16"/>
      <c r="B57" s="24"/>
      <c r="C57" s="27"/>
      <c r="D57" s="27"/>
      <c r="E57" s="27"/>
      <c r="F57" s="27"/>
      <c r="G57" s="27"/>
      <c r="H57" s="27"/>
      <c r="J57" s="27"/>
      <c r="K57" s="27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H57" s="16"/>
      <c r="AI57" s="16"/>
      <c r="AJ57" s="16"/>
      <c r="AK57" s="16"/>
      <c r="AL57" s="16"/>
      <c r="AM57" s="16"/>
      <c r="AN57" s="16"/>
    </row>
    <row collapsed="false" customFormat="false" customHeight="false" hidden="false" ht="13.3" outlineLevel="0" r="58">
      <c r="A58" s="16" t="s">
        <v>70</v>
      </c>
      <c r="B58" s="24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AB58" s="16"/>
      <c r="AC58" s="16"/>
      <c r="AF58" s="16"/>
      <c r="AG58" s="16"/>
      <c r="AH58" s="16"/>
      <c r="AI58" s="16"/>
      <c r="AJ58" s="16"/>
      <c r="AK58" s="16"/>
      <c r="AL58" s="16"/>
      <c r="AM58" s="16"/>
      <c r="AN58" s="16"/>
    </row>
    <row collapsed="false" customFormat="false" customHeight="false" hidden="false" ht="13.3" outlineLevel="0" r="59">
      <c r="A59" s="16" t="s">
        <v>67</v>
      </c>
      <c r="B59" s="24"/>
      <c r="C59" s="27" t="s">
        <v>68</v>
      </c>
      <c r="D59" s="27" t="s">
        <v>68</v>
      </c>
      <c r="E59" s="27"/>
      <c r="F59" s="27" t="s">
        <v>68</v>
      </c>
      <c r="G59" s="27" t="s">
        <v>68</v>
      </c>
      <c r="H59" s="27"/>
      <c r="I59" s="27" t="s">
        <v>68</v>
      </c>
      <c r="J59" s="27" t="s">
        <v>68</v>
      </c>
      <c r="K59" s="27"/>
      <c r="L59" s="27" t="s">
        <v>68</v>
      </c>
      <c r="M59" s="16"/>
      <c r="N59" s="27" t="s">
        <v>68</v>
      </c>
      <c r="P59" s="27" t="s">
        <v>68</v>
      </c>
      <c r="Q59" s="16"/>
      <c r="R59" s="27" t="s">
        <v>68</v>
      </c>
      <c r="S59" s="16"/>
      <c r="T59" s="27" t="s">
        <v>68</v>
      </c>
      <c r="V59" s="16" t="n">
        <v>-3.8411</v>
      </c>
      <c r="W59" s="16"/>
      <c r="X59" s="27" t="s">
        <v>68</v>
      </c>
      <c r="Y59" s="16"/>
      <c r="Z59" s="16" t="n">
        <v>5.5993</v>
      </c>
      <c r="AA59" s="16"/>
      <c r="AB59" s="27" t="s">
        <v>68</v>
      </c>
      <c r="AC59" s="16"/>
      <c r="AD59" s="27" t="s">
        <v>68</v>
      </c>
      <c r="AE59" s="16"/>
      <c r="AF59" s="27" t="s">
        <v>68</v>
      </c>
      <c r="AG59" s="16"/>
      <c r="AH59" s="16" t="n">
        <v>10.0278</v>
      </c>
      <c r="AJ59" s="27" t="s">
        <v>68</v>
      </c>
      <c r="AK59" s="16"/>
      <c r="AL59" s="27" t="s">
        <v>68</v>
      </c>
      <c r="AM59" s="16"/>
      <c r="AN59" s="16"/>
    </row>
    <row collapsed="false" customFormat="false" customHeight="false" hidden="false" ht="13.3" outlineLevel="0" r="60">
      <c r="A60" s="16"/>
      <c r="B60" s="24"/>
      <c r="C60" s="27" t="s">
        <v>68</v>
      </c>
      <c r="D60" s="27" t="s">
        <v>68</v>
      </c>
      <c r="E60" s="27"/>
      <c r="F60" s="27" t="s">
        <v>68</v>
      </c>
      <c r="G60" s="27" t="s">
        <v>68</v>
      </c>
      <c r="H60" s="27"/>
      <c r="I60" s="27" t="s">
        <v>68</v>
      </c>
      <c r="J60" s="27" t="s">
        <v>68</v>
      </c>
      <c r="K60" s="27"/>
      <c r="L60" s="27" t="s">
        <v>68</v>
      </c>
      <c r="M60" s="16"/>
      <c r="N60" s="27" t="s">
        <v>68</v>
      </c>
      <c r="O60" s="16"/>
      <c r="P60" s="27" t="s">
        <v>68</v>
      </c>
      <c r="Q60" s="16"/>
      <c r="R60" s="27" t="s">
        <v>68</v>
      </c>
      <c r="T60" s="27" t="s">
        <v>68</v>
      </c>
      <c r="U60" s="16"/>
      <c r="V60" s="16" t="n">
        <v>1.653</v>
      </c>
      <c r="W60" s="16"/>
      <c r="X60" s="27" t="s">
        <v>68</v>
      </c>
      <c r="Y60" s="16"/>
      <c r="Z60" s="16" t="n">
        <v>2.0276</v>
      </c>
      <c r="AA60" s="16"/>
      <c r="AB60" s="27" t="s">
        <v>68</v>
      </c>
      <c r="AC60" s="16"/>
      <c r="AD60" s="27" t="s">
        <v>68</v>
      </c>
      <c r="AE60" s="16"/>
      <c r="AF60" s="27" t="s">
        <v>68</v>
      </c>
      <c r="AG60" s="16"/>
      <c r="AH60" s="16" t="n">
        <v>3.0951</v>
      </c>
      <c r="AJ60" s="27" t="s">
        <v>68</v>
      </c>
      <c r="AK60" s="16"/>
      <c r="AL60" s="27" t="s">
        <v>68</v>
      </c>
      <c r="AM60" s="16"/>
      <c r="AN60" s="16"/>
    </row>
    <row collapsed="false" customFormat="false" customHeight="false" hidden="false" ht="13.3" outlineLevel="0" r="62">
      <c r="A62" s="3" t="s">
        <v>71</v>
      </c>
      <c r="C62" s="0" t="n">
        <v>0</v>
      </c>
      <c r="D62" s="0" t="n">
        <v>0</v>
      </c>
      <c r="F62" s="0" t="n">
        <v>0</v>
      </c>
      <c r="G62" s="0" t="n">
        <v>0</v>
      </c>
      <c r="I62" s="0" t="n">
        <v>0</v>
      </c>
      <c r="J62" s="0" t="n">
        <v>0</v>
      </c>
      <c r="L62" s="0" t="n">
        <v>0</v>
      </c>
      <c r="N62" s="7" t="n">
        <v>55000</v>
      </c>
      <c r="P62" s="7" t="n">
        <v>55000</v>
      </c>
      <c r="R62" s="7" t="n">
        <v>19000</v>
      </c>
      <c r="T62" s="7" t="n">
        <v>30000</v>
      </c>
      <c r="V62" s="7" t="n">
        <v>-0.05</v>
      </c>
      <c r="X62" s="7" t="n">
        <v>52668</v>
      </c>
      <c r="Z62" s="7" t="n">
        <v>2.83</v>
      </c>
      <c r="AB62" s="7" t="n">
        <v>-20000</v>
      </c>
      <c r="AD62" s="8" t="n">
        <v>0</v>
      </c>
      <c r="AE62" s="9"/>
      <c r="AF62" s="8" t="n">
        <v>0</v>
      </c>
      <c r="AH62" s="7" t="n">
        <v>2.82</v>
      </c>
      <c r="AJ62" s="10" t="n">
        <v>1.76</v>
      </c>
      <c r="AL62" s="7" t="n">
        <v>153.8</v>
      </c>
    </row>
    <row collapsed="false" customFormat="false" customHeight="false" hidden="false" ht="13.3" outlineLevel="0" r="64">
      <c r="A64" s="7" t="s">
        <v>72</v>
      </c>
      <c r="C64" s="0" t="n">
        <v>0</v>
      </c>
      <c r="D64" s="0" t="n">
        <v>0</v>
      </c>
      <c r="F64" s="0" t="n">
        <v>0</v>
      </c>
      <c r="G64" s="0" t="n">
        <v>0</v>
      </c>
      <c r="I64" s="0" t="n">
        <v>0</v>
      </c>
      <c r="J64" s="0" t="n">
        <v>0</v>
      </c>
      <c r="L64" s="0" t="n">
        <v>0</v>
      </c>
      <c r="N64" s="7" t="n">
        <v>30000</v>
      </c>
      <c r="P64" s="7" t="n">
        <v>30000</v>
      </c>
      <c r="R64" s="7" t="n">
        <v>10000</v>
      </c>
      <c r="T64" s="7" t="n">
        <v>30000</v>
      </c>
      <c r="V64" s="7" t="n">
        <v>-3.31</v>
      </c>
      <c r="X64" s="7" t="n">
        <v>72609</v>
      </c>
      <c r="Z64" s="7" t="n">
        <v>6.41</v>
      </c>
      <c r="AB64" s="7" t="n">
        <v>-15262</v>
      </c>
      <c r="AD64" s="7" t="n">
        <v>0.08</v>
      </c>
      <c r="AF64" s="7" t="n">
        <v>0.24</v>
      </c>
      <c r="AH64" s="7" t="n">
        <v>10.137</v>
      </c>
      <c r="AJ64" s="10" t="n">
        <v>1.76</v>
      </c>
      <c r="AL64" s="7" t="n">
        <v>354.5</v>
      </c>
    </row>
    <row collapsed="false" customFormat="false" customHeight="false" hidden="false" ht="13.3" outlineLevel="0" r="65">
      <c r="A65" s="7" t="s">
        <v>73</v>
      </c>
      <c r="C65" s="0" t="n">
        <v>0</v>
      </c>
      <c r="D65" s="0" t="n">
        <v>0</v>
      </c>
      <c r="F65" s="0" t="n">
        <v>0</v>
      </c>
      <c r="G65" s="0" t="n">
        <v>0</v>
      </c>
      <c r="I65" s="0" t="n">
        <v>0</v>
      </c>
      <c r="J65" s="0" t="n">
        <v>0</v>
      </c>
      <c r="L65" s="0" t="n">
        <v>0</v>
      </c>
      <c r="N65" s="7" t="n">
        <v>30000</v>
      </c>
      <c r="P65" s="7" t="n">
        <v>30000</v>
      </c>
      <c r="R65" s="7" t="n">
        <v>10000</v>
      </c>
      <c r="T65" s="7" t="n">
        <v>30000</v>
      </c>
      <c r="V65" s="7" t="n">
        <v>-2.77</v>
      </c>
      <c r="X65" s="7" t="n">
        <v>47125</v>
      </c>
      <c r="Z65" s="7" t="n">
        <v>6.94</v>
      </c>
      <c r="AB65" s="7" t="n">
        <v>-50815</v>
      </c>
      <c r="AD65" s="7" t="n">
        <v>0.07</v>
      </c>
      <c r="AF65" s="7" t="n">
        <v>0.2</v>
      </c>
      <c r="AH65" s="7" t="n">
        <v>9.427</v>
      </c>
      <c r="AJ65" s="10" t="n">
        <v>1.76</v>
      </c>
      <c r="AL65" s="7" t="n">
        <v>318</v>
      </c>
    </row>
    <row collapsed="false" customFormat="false" customHeight="false" hidden="false" ht="14.9" outlineLevel="0" r="66">
      <c r="A66" s="28" t="s">
        <v>74</v>
      </c>
      <c r="C66" s="0" t="n">
        <v>0</v>
      </c>
      <c r="D66" s="0" t="n">
        <v>0</v>
      </c>
      <c r="F66" s="0" t="n">
        <v>0</v>
      </c>
      <c r="G66" s="0" t="n">
        <v>0</v>
      </c>
      <c r="I66" s="0" t="n">
        <v>0</v>
      </c>
      <c r="J66" s="0" t="n">
        <v>0</v>
      </c>
      <c r="L66" s="0" t="n">
        <v>0</v>
      </c>
      <c r="N66" s="7" t="n">
        <v>30000</v>
      </c>
      <c r="P66" s="7" t="n">
        <v>30000</v>
      </c>
      <c r="R66" s="7" t="n">
        <v>10000</v>
      </c>
      <c r="T66" s="7" t="n">
        <v>30000</v>
      </c>
      <c r="V66" s="7" t="n">
        <v>-3.74</v>
      </c>
      <c r="X66" s="7" t="n">
        <v>61637</v>
      </c>
      <c r="Z66" s="7" t="n">
        <v>6.3</v>
      </c>
      <c r="AB66" s="7" t="n">
        <v>-18479</v>
      </c>
      <c r="AD66" s="7" t="n">
        <v>0</v>
      </c>
      <c r="AF66" s="7" t="n">
        <v>0</v>
      </c>
      <c r="AH66" s="7" t="n">
        <v>9.88</v>
      </c>
      <c r="AJ66" s="10" t="n">
        <v>1.76</v>
      </c>
      <c r="AL66" s="7" t="n">
        <v>320</v>
      </c>
    </row>
    <row collapsed="false" customFormat="false" customHeight="false" hidden="false" ht="13.3" outlineLevel="0" r="68">
      <c r="A68" s="9" t="s">
        <v>75</v>
      </c>
      <c r="C68" s="0" t="n">
        <v>0</v>
      </c>
      <c r="D68" s="0" t="n">
        <v>0</v>
      </c>
      <c r="F68" s="0" t="n">
        <v>0</v>
      </c>
      <c r="G68" s="0" t="n">
        <v>0</v>
      </c>
      <c r="I68" s="0" t="n">
        <v>0</v>
      </c>
      <c r="J68" s="0" t="n">
        <v>0</v>
      </c>
      <c r="L68" s="0" t="n">
        <v>0</v>
      </c>
      <c r="N68" s="9" t="n">
        <v>50000</v>
      </c>
      <c r="P68" s="9" t="n">
        <v>50000</v>
      </c>
      <c r="R68" s="9" t="n">
        <v>20000</v>
      </c>
      <c r="T68" s="9" t="n">
        <v>20000</v>
      </c>
      <c r="V68" s="9" t="n">
        <v>-2.7</v>
      </c>
      <c r="X68" s="9" t="n">
        <v>61700</v>
      </c>
      <c r="Z68" s="9" t="n">
        <v>5.92</v>
      </c>
      <c r="AB68" s="9" t="n">
        <v>-11100</v>
      </c>
      <c r="AD68" s="9" t="n">
        <v>0</v>
      </c>
      <c r="AF68" s="9" t="n">
        <v>0.178</v>
      </c>
      <c r="AH68" s="9" t="n">
        <v>9.79</v>
      </c>
      <c r="AJ68" s="9" t="n">
        <v>0</v>
      </c>
      <c r="AL68" s="9" t="n">
        <v>406.89538</v>
      </c>
    </row>
    <row collapsed="false" customFormat="false" customHeight="false" hidden="false" ht="13.3" outlineLevel="0" r="69">
      <c r="A69" s="9" t="s">
        <v>76</v>
      </c>
      <c r="C69" s="0" t="n">
        <v>0</v>
      </c>
      <c r="D69" s="0" t="n">
        <v>0</v>
      </c>
      <c r="F69" s="0" t="n">
        <v>0</v>
      </c>
      <c r="G69" s="0" t="n">
        <v>0</v>
      </c>
      <c r="I69" s="0" t="n">
        <v>0</v>
      </c>
      <c r="J69" s="0" t="n">
        <v>0</v>
      </c>
      <c r="L69" s="0" t="n">
        <v>0</v>
      </c>
      <c r="N69" s="9" t="n">
        <v>50000</v>
      </c>
      <c r="P69" s="9" t="n">
        <v>50000</v>
      </c>
      <c r="R69" s="9" t="n">
        <v>20000</v>
      </c>
      <c r="T69" s="9" t="n">
        <v>20000</v>
      </c>
      <c r="V69" s="9" t="n">
        <v>-3.12</v>
      </c>
      <c r="X69" s="9" t="n">
        <v>66400</v>
      </c>
      <c r="Z69" s="9" t="n">
        <v>6.53</v>
      </c>
      <c r="AB69" s="9" t="n">
        <v>-30600</v>
      </c>
      <c r="AD69" s="9" t="n">
        <v>0</v>
      </c>
      <c r="AF69" s="9" t="n">
        <v>0.167</v>
      </c>
      <c r="AH69" s="9" t="n">
        <v>10.84</v>
      </c>
      <c r="AJ69" s="9" t="n">
        <v>0</v>
      </c>
      <c r="AL69" s="9" t="n">
        <v>485.8</v>
      </c>
    </row>
    <row collapsed="false" customFormat="false" customHeight="false" hidden="false" ht="13.3" outlineLevel="0" r="70">
      <c r="A70" s="9" t="s">
        <v>77</v>
      </c>
      <c r="C70" s="0" t="n">
        <v>0</v>
      </c>
      <c r="D70" s="0" t="n">
        <v>0</v>
      </c>
      <c r="F70" s="0" t="n">
        <v>0</v>
      </c>
      <c r="G70" s="0" t="n">
        <v>0</v>
      </c>
      <c r="I70" s="0" t="n">
        <v>0</v>
      </c>
      <c r="J70" s="0" t="n">
        <v>0</v>
      </c>
      <c r="L70" s="0" t="n">
        <v>0</v>
      </c>
      <c r="N70" s="9" t="n">
        <v>50000</v>
      </c>
      <c r="P70" s="9" t="n">
        <v>50000</v>
      </c>
      <c r="R70" s="9" t="n">
        <v>20000</v>
      </c>
      <c r="T70" s="9" t="n">
        <v>20000</v>
      </c>
      <c r="V70" s="9" t="n">
        <v>-3.58</v>
      </c>
      <c r="X70" s="9" t="n">
        <v>69600</v>
      </c>
      <c r="Z70" s="9" t="n">
        <v>6.84</v>
      </c>
      <c r="AB70" s="9" t="n">
        <v>-28500</v>
      </c>
      <c r="AD70" s="9" t="n">
        <v>0</v>
      </c>
      <c r="AF70" s="9" t="n">
        <v>0.156</v>
      </c>
      <c r="AH70" s="9" t="n">
        <v>11.8</v>
      </c>
      <c r="AJ70" s="9" t="n">
        <v>0</v>
      </c>
      <c r="AL70" s="9" t="n">
        <v>564.69</v>
      </c>
    </row>
    <row collapsed="false" customFormat="false" customHeight="false" hidden="false" ht="13.3" outlineLevel="0" r="71">
      <c r="A71" s="9" t="s">
        <v>78</v>
      </c>
      <c r="C71" s="0" t="n">
        <v>0</v>
      </c>
      <c r="D71" s="0" t="n">
        <v>0</v>
      </c>
      <c r="F71" s="0" t="n">
        <v>0</v>
      </c>
      <c r="G71" s="0" t="n">
        <v>0</v>
      </c>
      <c r="I71" s="0" t="n">
        <v>0</v>
      </c>
      <c r="J71" s="0" t="n">
        <v>0</v>
      </c>
      <c r="L71" s="0" t="n">
        <v>0</v>
      </c>
      <c r="N71" s="9" t="n">
        <v>50000</v>
      </c>
      <c r="P71" s="9" t="n">
        <v>50000</v>
      </c>
      <c r="R71" s="9" t="n">
        <v>20000</v>
      </c>
      <c r="T71" s="9" t="n">
        <v>20000</v>
      </c>
      <c r="V71" s="9" t="n">
        <v>-3.68</v>
      </c>
      <c r="X71" s="9" t="n">
        <v>76700</v>
      </c>
      <c r="Z71" s="9" t="n">
        <v>7.36</v>
      </c>
      <c r="AB71" s="9" t="n">
        <v>-21500</v>
      </c>
      <c r="AD71" s="9" t="n">
        <v>0</v>
      </c>
      <c r="AF71" s="9" t="n">
        <v>0.145</v>
      </c>
      <c r="AH71" s="9" t="n">
        <v>12.7</v>
      </c>
      <c r="AJ71" s="9" t="n">
        <v>0</v>
      </c>
      <c r="AL71" s="9" t="n">
        <v>643.58</v>
      </c>
    </row>
    <row collapsed="false" customFormat="false" customHeight="false" hidden="false" ht="13.3" outlineLevel="0" r="72">
      <c r="A72" s="9" t="s">
        <v>79</v>
      </c>
      <c r="C72" s="0" t="n">
        <v>0</v>
      </c>
      <c r="D72" s="0" t="n">
        <v>0</v>
      </c>
      <c r="F72" s="0" t="n">
        <v>0</v>
      </c>
      <c r="G72" s="0" t="n">
        <v>0</v>
      </c>
      <c r="I72" s="0" t="n">
        <v>0</v>
      </c>
      <c r="J72" s="0" t="n">
        <v>0</v>
      </c>
      <c r="L72" s="0" t="n">
        <v>0</v>
      </c>
      <c r="N72" s="9" t="n">
        <v>50000</v>
      </c>
      <c r="P72" s="9" t="n">
        <v>50000</v>
      </c>
      <c r="R72" s="9" t="n">
        <v>20000</v>
      </c>
      <c r="T72" s="9" t="n">
        <v>20000</v>
      </c>
      <c r="V72" s="9" t="n">
        <v>-4.28</v>
      </c>
      <c r="X72" s="9" t="n">
        <v>65600</v>
      </c>
      <c r="Z72" s="9" t="n">
        <v>7.26</v>
      </c>
      <c r="AB72" s="9" t="n">
        <v>-23900</v>
      </c>
      <c r="AD72" s="9" t="n">
        <v>0</v>
      </c>
      <c r="AF72" s="9" t="n">
        <v>0.134</v>
      </c>
      <c r="AH72" s="9" t="n">
        <v>13.8</v>
      </c>
      <c r="AJ72" s="9" t="n">
        <v>0</v>
      </c>
      <c r="AL72" s="3" t="n">
        <v>722.47</v>
      </c>
    </row>
    <row collapsed="false" customFormat="false" customHeight="false" hidden="false" ht="13.3" outlineLevel="0" r="73">
      <c r="A73" s="9" t="s">
        <v>80</v>
      </c>
      <c r="C73" s="0" t="n">
        <v>0</v>
      </c>
      <c r="D73" s="0" t="n">
        <v>0</v>
      </c>
      <c r="F73" s="0" t="n">
        <v>0</v>
      </c>
      <c r="G73" s="0" t="n">
        <v>0</v>
      </c>
      <c r="I73" s="0" t="n">
        <v>0</v>
      </c>
      <c r="J73" s="0" t="n">
        <v>0</v>
      </c>
      <c r="L73" s="0" t="n">
        <v>0</v>
      </c>
      <c r="N73" s="9" t="n">
        <v>50000</v>
      </c>
      <c r="P73" s="9" t="n">
        <v>50000</v>
      </c>
      <c r="R73" s="9" t="n">
        <v>20000</v>
      </c>
      <c r="T73" s="9" t="n">
        <v>20000</v>
      </c>
      <c r="V73" s="9" t="n">
        <v>-4.36</v>
      </c>
      <c r="X73" s="9" t="n">
        <v>65600</v>
      </c>
      <c r="Z73" s="9" t="n">
        <v>8.48</v>
      </c>
      <c r="AB73" s="9" t="n">
        <v>-26700</v>
      </c>
      <c r="AD73" s="9" t="n">
        <v>0</v>
      </c>
      <c r="AF73" s="9" t="n">
        <v>0.123</v>
      </c>
      <c r="AH73" s="9" t="n">
        <v>15.249712</v>
      </c>
      <c r="AJ73" s="9" t="n">
        <v>0</v>
      </c>
      <c r="AL73" s="3" t="n">
        <v>801.31</v>
      </c>
    </row>
    <row collapsed="false" customFormat="false" customHeight="false" hidden="false" ht="13.3" outlineLevel="0" r="74">
      <c r="A74" s="9" t="s">
        <v>81</v>
      </c>
      <c r="C74" s="0" t="n">
        <v>0</v>
      </c>
      <c r="D74" s="0" t="n">
        <v>0</v>
      </c>
      <c r="F74" s="0" t="n">
        <v>0</v>
      </c>
      <c r="G74" s="0" t="n">
        <v>0</v>
      </c>
      <c r="I74" s="0" t="n">
        <v>0</v>
      </c>
      <c r="J74" s="0" t="n">
        <v>0</v>
      </c>
      <c r="L74" s="0" t="n">
        <v>0</v>
      </c>
      <c r="N74" s="9" t="n">
        <v>50000</v>
      </c>
      <c r="P74" s="9" t="n">
        <v>50000</v>
      </c>
      <c r="R74" s="9" t="n">
        <v>20000</v>
      </c>
      <c r="T74" s="9" t="n">
        <v>20000</v>
      </c>
      <c r="V74" s="9" t="n">
        <v>-4.68</v>
      </c>
      <c r="X74" s="9" t="n">
        <v>65600</v>
      </c>
      <c r="Z74" s="9" t="n">
        <v>9.01</v>
      </c>
      <c r="AB74" s="9" t="n">
        <v>-26700</v>
      </c>
      <c r="AD74" s="9" t="n">
        <v>0</v>
      </c>
      <c r="AF74" s="9" t="n">
        <v>0.112</v>
      </c>
      <c r="AH74" s="9" t="n">
        <v>16.388117</v>
      </c>
      <c r="AJ74" s="9" t="n">
        <v>0</v>
      </c>
      <c r="AL74" s="3" t="n">
        <v>880.275</v>
      </c>
    </row>
    <row collapsed="false" customFormat="false" customHeight="false" hidden="false" ht="13.3" outlineLevel="0" r="75">
      <c r="A75" s="9" t="s">
        <v>82</v>
      </c>
      <c r="C75" s="0" t="n">
        <v>0</v>
      </c>
      <c r="D75" s="0" t="n">
        <v>0</v>
      </c>
      <c r="F75" s="0" t="n">
        <v>0</v>
      </c>
      <c r="G75" s="0" t="n">
        <v>0</v>
      </c>
      <c r="I75" s="0" t="n">
        <v>0</v>
      </c>
      <c r="J75" s="0" t="n">
        <v>0</v>
      </c>
      <c r="L75" s="0" t="n">
        <v>0</v>
      </c>
      <c r="N75" s="9" t="n">
        <v>50000</v>
      </c>
      <c r="P75" s="9" t="n">
        <v>50000</v>
      </c>
      <c r="R75" s="9" t="n">
        <v>20000</v>
      </c>
      <c r="T75" s="9" t="n">
        <v>20000</v>
      </c>
      <c r="V75" s="9" t="n">
        <v>-4.81</v>
      </c>
      <c r="X75" s="9" t="n">
        <v>65700</v>
      </c>
      <c r="Z75" s="9" t="n">
        <v>9.97</v>
      </c>
      <c r="AB75" s="9" t="n">
        <v>-26600</v>
      </c>
      <c r="AD75" s="9" t="n">
        <v>0</v>
      </c>
      <c r="AF75" s="9" t="n">
        <v>0.101</v>
      </c>
      <c r="AH75" s="9" t="n">
        <v>17.847954</v>
      </c>
      <c r="AJ75" s="9" t="n">
        <v>0</v>
      </c>
      <c r="AL75" s="3" t="n">
        <v>959.18</v>
      </c>
    </row>
    <row collapsed="false" customFormat="false" customHeight="false" hidden="false" ht="13.3" outlineLevel="0" r="77">
      <c r="A77" s="9" t="s">
        <v>44</v>
      </c>
      <c r="B77" s="16"/>
      <c r="C77" s="0" t="n">
        <v>0</v>
      </c>
      <c r="D77" s="0" t="n">
        <v>0</v>
      </c>
      <c r="F77" s="0" t="n">
        <v>0</v>
      </c>
      <c r="G77" s="0" t="n">
        <v>0</v>
      </c>
      <c r="I77" s="0" t="n">
        <v>0</v>
      </c>
      <c r="J77" s="0" t="n">
        <v>0</v>
      </c>
      <c r="L77" s="0" t="n">
        <v>0</v>
      </c>
      <c r="N77" s="7" t="n">
        <v>30000</v>
      </c>
      <c r="P77" s="7" t="n">
        <v>30000</v>
      </c>
      <c r="R77" s="9" t="n">
        <v>13700</v>
      </c>
      <c r="T77" s="7" t="n">
        <v>30000</v>
      </c>
      <c r="V77" s="9" t="n">
        <v>-1.9</v>
      </c>
      <c r="X77" s="9" t="n">
        <v>47200</v>
      </c>
      <c r="Z77" s="9" t="n">
        <v>5.71</v>
      </c>
      <c r="AB77" s="9" t="n">
        <v>-28400</v>
      </c>
      <c r="AC77" s="17"/>
      <c r="AD77" s="7" t="n">
        <v>0</v>
      </c>
      <c r="AF77" s="7" t="n">
        <v>0.15</v>
      </c>
      <c r="AG77" s="17"/>
      <c r="AH77" s="7" t="n">
        <v>8.28</v>
      </c>
      <c r="AI77" s="17"/>
      <c r="AJ77" s="9" t="n">
        <v>0</v>
      </c>
      <c r="AK77" s="17"/>
      <c r="AL77" s="7" t="n">
        <v>257.5</v>
      </c>
    </row>
    <row collapsed="false" customFormat="false" customHeight="false" hidden="false" ht="13.3" outlineLevel="0" r="78">
      <c r="A78" s="9" t="s">
        <v>45</v>
      </c>
      <c r="B78" s="16"/>
      <c r="C78" s="0" t="n">
        <v>0</v>
      </c>
      <c r="D78" s="0" t="n">
        <v>0</v>
      </c>
      <c r="F78" s="0" t="n">
        <v>0</v>
      </c>
      <c r="G78" s="0" t="n">
        <v>0</v>
      </c>
      <c r="I78" s="0" t="n">
        <v>0</v>
      </c>
      <c r="J78" s="0" t="n">
        <v>0</v>
      </c>
      <c r="L78" s="0" t="n">
        <v>0</v>
      </c>
      <c r="N78" s="7" t="n">
        <v>30000</v>
      </c>
      <c r="P78" s="7" t="n">
        <v>30000</v>
      </c>
      <c r="R78" s="9" t="n">
        <v>15400</v>
      </c>
      <c r="T78" s="7" t="n">
        <v>30000</v>
      </c>
      <c r="V78" s="9" t="n">
        <v>-2.04</v>
      </c>
      <c r="X78" s="9" t="n">
        <v>71000</v>
      </c>
      <c r="Z78" s="9" t="n">
        <v>6.75</v>
      </c>
      <c r="AB78" s="9" t="n">
        <v>-17500</v>
      </c>
      <c r="AD78" s="7" t="n">
        <v>0</v>
      </c>
      <c r="AF78" s="7" t="n">
        <v>0.11</v>
      </c>
      <c r="AH78" s="9" t="n">
        <v>10.58</v>
      </c>
      <c r="AJ78" s="9" t="n">
        <v>0</v>
      </c>
      <c r="AL78" s="7" t="n">
        <v>360.9</v>
      </c>
    </row>
    <row collapsed="false" customFormat="false" customHeight="false" hidden="false" ht="13.3" outlineLevel="0" r="79">
      <c r="A79" s="9" t="s">
        <v>46</v>
      </c>
      <c r="B79" s="16"/>
      <c r="C79" s="0" t="n">
        <v>0</v>
      </c>
      <c r="D79" s="0" t="n">
        <v>0</v>
      </c>
      <c r="F79" s="0" t="n">
        <v>0</v>
      </c>
      <c r="G79" s="0" t="n">
        <v>0</v>
      </c>
      <c r="I79" s="0" t="n">
        <v>0</v>
      </c>
      <c r="J79" s="0" t="n">
        <v>0</v>
      </c>
      <c r="L79" s="0" t="n">
        <v>0</v>
      </c>
      <c r="N79" s="7" t="n">
        <v>30000</v>
      </c>
      <c r="P79" s="7" t="n">
        <v>30000</v>
      </c>
      <c r="R79" s="9" t="n">
        <v>17800</v>
      </c>
      <c r="T79" s="9" t="n">
        <v>30000</v>
      </c>
      <c r="V79" s="9" t="n">
        <v>-2.05</v>
      </c>
      <c r="X79" s="9" t="n">
        <v>74100</v>
      </c>
      <c r="Z79" s="9" t="n">
        <v>7.19</v>
      </c>
      <c r="AB79" s="9" t="n">
        <v>-8280</v>
      </c>
      <c r="AD79" s="7" t="n">
        <v>0</v>
      </c>
      <c r="AF79" s="7" t="n">
        <v>0.09</v>
      </c>
      <c r="AH79" s="9" t="n">
        <v>10.89</v>
      </c>
      <c r="AJ79" s="9" t="n">
        <v>0</v>
      </c>
      <c r="AL79" s="9" t="n">
        <v>395.32</v>
      </c>
    </row>
    <row collapsed="false" customFormat="false" customHeight="false" hidden="false" ht="13.3" outlineLevel="0" r="81">
      <c r="A81" s="7" t="s">
        <v>83</v>
      </c>
      <c r="C81" s="0" t="n">
        <v>0</v>
      </c>
      <c r="D81" s="0" t="n">
        <v>0</v>
      </c>
      <c r="F81" s="0" t="n">
        <v>0</v>
      </c>
      <c r="G81" s="0" t="n">
        <v>0</v>
      </c>
      <c r="I81" s="0" t="n">
        <v>0</v>
      </c>
      <c r="J81" s="0" t="n">
        <v>0</v>
      </c>
      <c r="L81" s="0" t="n">
        <v>0</v>
      </c>
      <c r="N81" s="9" t="n">
        <v>30000</v>
      </c>
      <c r="O81" s="12"/>
      <c r="P81" s="9" t="n">
        <v>30000</v>
      </c>
      <c r="Q81" s="12"/>
      <c r="R81" s="9" t="n">
        <v>10000</v>
      </c>
      <c r="S81" s="12"/>
      <c r="T81" s="9" t="n">
        <v>30000</v>
      </c>
      <c r="U81" s="12"/>
      <c r="V81" s="9" t="n">
        <v>-3.96</v>
      </c>
      <c r="W81" s="12"/>
      <c r="X81" s="9" t="n">
        <v>57500</v>
      </c>
      <c r="Y81" s="12"/>
      <c r="Z81" s="13" t="n">
        <v>3.59988307207369</v>
      </c>
      <c r="AB81" s="9" t="n">
        <v>-15000</v>
      </c>
      <c r="AC81" s="14"/>
      <c r="AD81" s="15" t="n">
        <v>0</v>
      </c>
      <c r="AE81" s="12"/>
      <c r="AF81" s="15" t="n">
        <v>0.68</v>
      </c>
      <c r="AG81" s="14"/>
      <c r="AH81" s="15" t="n">
        <v>7.68</v>
      </c>
      <c r="AI81" s="14"/>
      <c r="AJ81" s="9" t="n">
        <v>0</v>
      </c>
      <c r="AK81" s="14"/>
      <c r="AL81" s="13" t="n">
        <v>290.85</v>
      </c>
    </row>
    <row collapsed="false" customFormat="false" customHeight="false" hidden="false" ht="13.3" outlineLevel="0" r="82">
      <c r="A82" s="29" t="s">
        <v>84</v>
      </c>
      <c r="C82" s="0" t="n">
        <v>0</v>
      </c>
      <c r="D82" s="0" t="n">
        <v>0</v>
      </c>
      <c r="F82" s="0" t="n">
        <v>0</v>
      </c>
      <c r="G82" s="0" t="n">
        <v>0</v>
      </c>
      <c r="I82" s="0" t="n">
        <v>0</v>
      </c>
      <c r="J82" s="0" t="n">
        <v>0</v>
      </c>
      <c r="L82" s="0" t="n">
        <v>0</v>
      </c>
      <c r="N82" s="9" t="n">
        <v>30000</v>
      </c>
      <c r="O82" s="12"/>
      <c r="P82" s="9" t="n">
        <v>30000</v>
      </c>
      <c r="Q82" s="12"/>
      <c r="R82" s="9" t="n">
        <v>10000</v>
      </c>
      <c r="S82" s="12"/>
      <c r="T82" s="9" t="n">
        <v>30000</v>
      </c>
      <c r="U82" s="12"/>
      <c r="V82" s="9" t="n">
        <v>-3.58</v>
      </c>
      <c r="W82" s="12"/>
      <c r="X82" s="9" t="n">
        <v>63100</v>
      </c>
      <c r="Y82" s="12"/>
      <c r="Z82" s="9" t="n">
        <v>3.81</v>
      </c>
      <c r="AB82" s="9" t="n">
        <v>-15000</v>
      </c>
      <c r="AC82" s="14"/>
      <c r="AD82" s="15" t="n">
        <v>0</v>
      </c>
      <c r="AE82" s="12"/>
      <c r="AF82" s="15" t="n">
        <v>0.71</v>
      </c>
      <c r="AG82" s="14"/>
      <c r="AH82" s="13" t="n">
        <v>7.51</v>
      </c>
      <c r="AI82" s="14"/>
      <c r="AJ82" s="9" t="n">
        <v>0</v>
      </c>
      <c r="AK82" s="14"/>
      <c r="AL82" s="13" t="n">
        <v>290.85</v>
      </c>
    </row>
    <row collapsed="false" customFormat="false" customHeight="false" hidden="false" ht="13.3" outlineLevel="0" r="84">
      <c r="A84" s="7" t="s">
        <v>85</v>
      </c>
      <c r="C84" s="0" t="n">
        <v>0</v>
      </c>
      <c r="D84" s="0" t="n">
        <v>0</v>
      </c>
      <c r="F84" s="0" t="n">
        <v>0</v>
      </c>
      <c r="G84" s="0" t="n">
        <v>0</v>
      </c>
      <c r="I84" s="0" t="n">
        <v>0</v>
      </c>
      <c r="J84" s="0" t="n">
        <v>0</v>
      </c>
      <c r="L84" s="0" t="n">
        <v>0</v>
      </c>
      <c r="N84" s="7" t="n">
        <v>50000</v>
      </c>
      <c r="P84" s="7" t="n">
        <v>50000</v>
      </c>
      <c r="R84" s="7" t="n">
        <v>24300</v>
      </c>
      <c r="T84" s="7" t="n">
        <v>24300</v>
      </c>
      <c r="V84" s="7" t="n">
        <v>-1.51</v>
      </c>
      <c r="X84" s="7" t="n">
        <v>51900</v>
      </c>
      <c r="Z84" s="7" t="n">
        <v>5.61</v>
      </c>
      <c r="AB84" s="7" t="n">
        <v>-24000</v>
      </c>
      <c r="AD84" s="7" t="n">
        <v>0</v>
      </c>
      <c r="AF84" s="7" t="n">
        <v>0</v>
      </c>
      <c r="AH84" s="7" t="n">
        <v>6.55</v>
      </c>
      <c r="AJ84" s="7" t="n">
        <v>1.45</v>
      </c>
      <c r="AL84" s="7" t="n">
        <v>284.8</v>
      </c>
    </row>
    <row collapsed="false" customFormat="false" customHeight="false" hidden="false" ht="13.3" outlineLevel="0" r="85">
      <c r="A85" s="7" t="s">
        <v>86</v>
      </c>
      <c r="C85" s="0" t="n">
        <v>0</v>
      </c>
      <c r="D85" s="0" t="n">
        <v>0</v>
      </c>
      <c r="F85" s="0" t="n">
        <v>0</v>
      </c>
      <c r="G85" s="0" t="n">
        <v>0</v>
      </c>
      <c r="I85" s="0" t="n">
        <v>0</v>
      </c>
      <c r="J85" s="0" t="n">
        <v>0</v>
      </c>
      <c r="L85" s="0" t="n">
        <v>0</v>
      </c>
      <c r="N85" s="7" t="n">
        <v>50300</v>
      </c>
      <c r="P85" s="7" t="n">
        <v>50000</v>
      </c>
      <c r="R85" s="7" t="n">
        <v>20000</v>
      </c>
      <c r="T85" s="7" t="n">
        <v>20000</v>
      </c>
      <c r="V85" s="7" t="n">
        <v>-6.96</v>
      </c>
      <c r="X85" s="7" t="n">
        <v>86200</v>
      </c>
      <c r="Z85" s="7" t="n">
        <v>2.75</v>
      </c>
      <c r="AB85" s="7" t="n">
        <v>-20000</v>
      </c>
      <c r="AD85" s="7" t="n">
        <v>0.32</v>
      </c>
      <c r="AF85" s="7" t="n">
        <v>0.96</v>
      </c>
      <c r="AH85" s="7" t="n">
        <v>7.91</v>
      </c>
      <c r="AJ85" s="7" t="n">
        <v>1.62</v>
      </c>
      <c r="AL85" s="7" t="n">
        <v>215.7</v>
      </c>
    </row>
    <row collapsed="false" customFormat="false" customHeight="false" hidden="false" ht="13.3" outlineLevel="0" r="86">
      <c r="A86" s="7" t="s">
        <v>87</v>
      </c>
      <c r="C86" s="0" t="n">
        <v>0</v>
      </c>
      <c r="D86" s="0" t="n">
        <v>0</v>
      </c>
      <c r="F86" s="0" t="n">
        <v>0</v>
      </c>
      <c r="G86" s="0" t="n">
        <v>0</v>
      </c>
      <c r="I86" s="0" t="n">
        <v>0</v>
      </c>
      <c r="J86" s="0" t="n">
        <v>0</v>
      </c>
      <c r="L86" s="0" t="n">
        <v>0</v>
      </c>
      <c r="N86" s="7" t="n">
        <v>50300</v>
      </c>
      <c r="P86" s="7" t="n">
        <v>50000</v>
      </c>
      <c r="R86" s="7" t="n">
        <v>20000</v>
      </c>
      <c r="T86" s="7" t="n">
        <v>20000</v>
      </c>
      <c r="V86" s="7" t="n">
        <v>-5.82</v>
      </c>
      <c r="X86" s="7" t="n">
        <v>86200</v>
      </c>
      <c r="Z86" s="7" t="n">
        <v>3.08</v>
      </c>
      <c r="AB86" s="7" t="n">
        <v>-20000</v>
      </c>
      <c r="AD86" s="7" t="n">
        <v>0.36</v>
      </c>
      <c r="AF86" s="7" t="n">
        <v>0.9</v>
      </c>
      <c r="AH86" s="7" t="n">
        <v>7.84</v>
      </c>
      <c r="AJ86" s="7" t="n">
        <v>1.76</v>
      </c>
      <c r="AL86" s="7" t="n">
        <v>229.7</v>
      </c>
    </row>
    <row collapsed="false" customFormat="false" customHeight="false" hidden="false" ht="13.3" outlineLevel="0" r="87">
      <c r="A87" s="7" t="s">
        <v>88</v>
      </c>
      <c r="C87" s="0" t="n">
        <v>0</v>
      </c>
      <c r="D87" s="0" t="n">
        <v>0</v>
      </c>
      <c r="F87" s="0" t="n">
        <v>0</v>
      </c>
      <c r="G87" s="0" t="n">
        <v>0</v>
      </c>
      <c r="I87" s="0" t="n">
        <v>0</v>
      </c>
      <c r="J87" s="0" t="n">
        <v>0</v>
      </c>
      <c r="L87" s="0" t="n">
        <v>0</v>
      </c>
      <c r="N87" s="7" t="n">
        <v>30000</v>
      </c>
      <c r="P87" s="7" t="n">
        <v>30000</v>
      </c>
      <c r="R87" s="7" t="n">
        <v>10000</v>
      </c>
      <c r="T87" s="7" t="n">
        <v>10000</v>
      </c>
      <c r="V87" s="7" t="n">
        <v>-6.58</v>
      </c>
      <c r="X87" s="7" t="n">
        <v>72800</v>
      </c>
      <c r="Z87" s="7" t="n">
        <v>3.09</v>
      </c>
      <c r="AB87" s="7" t="n">
        <v>-20000</v>
      </c>
      <c r="AD87" s="7" t="n">
        <v>0</v>
      </c>
      <c r="AF87" s="7" t="n">
        <v>0.94</v>
      </c>
      <c r="AH87" s="7" t="n">
        <v>9.36</v>
      </c>
      <c r="AJ87" s="7" t="n">
        <v>2.14</v>
      </c>
      <c r="AL87" s="7" t="n">
        <v>269.7</v>
      </c>
    </row>
    <row collapsed="false" customFormat="false" customHeight="false" hidden="false" ht="13.3" outlineLevel="0" r="88">
      <c r="A88" s="7" t="s">
        <v>89</v>
      </c>
      <c r="C88" s="0" t="n">
        <v>0</v>
      </c>
      <c r="D88" s="0" t="n">
        <v>0</v>
      </c>
      <c r="F88" s="0" t="n">
        <v>0</v>
      </c>
      <c r="G88" s="0" t="n">
        <v>0</v>
      </c>
      <c r="I88" s="0" t="n">
        <v>0</v>
      </c>
      <c r="J88" s="0" t="n">
        <v>0</v>
      </c>
      <c r="L88" s="0" t="n">
        <v>0</v>
      </c>
      <c r="N88" s="7" t="n">
        <v>30000</v>
      </c>
      <c r="P88" s="7" t="n">
        <v>30000</v>
      </c>
      <c r="R88" s="7" t="n">
        <v>10000</v>
      </c>
      <c r="T88" s="7" t="n">
        <v>10000</v>
      </c>
      <c r="V88" s="7" t="n">
        <v>-6.26</v>
      </c>
      <c r="X88" s="7" t="n">
        <v>82300</v>
      </c>
      <c r="Z88" s="7" t="n">
        <v>3.1</v>
      </c>
      <c r="AB88" s="7" t="n">
        <v>-20000</v>
      </c>
      <c r="AD88" s="7" t="n">
        <v>0</v>
      </c>
      <c r="AF88" s="7" t="n">
        <v>0.98</v>
      </c>
      <c r="AH88" s="7" t="n">
        <v>9.72</v>
      </c>
      <c r="AJ88" s="7" t="n">
        <v>2.28</v>
      </c>
      <c r="AL88" s="7" t="n">
        <v>283.8</v>
      </c>
    </row>
    <row collapsed="false" customFormat="false" customHeight="false" hidden="false" ht="13.3" outlineLevel="0" r="90">
      <c r="A90" s="7" t="s">
        <v>90</v>
      </c>
      <c r="C90" s="0" t="n">
        <v>0</v>
      </c>
      <c r="D90" s="0" t="n">
        <v>0</v>
      </c>
      <c r="F90" s="0" t="n">
        <v>0</v>
      </c>
      <c r="G90" s="0" t="n">
        <v>0</v>
      </c>
      <c r="I90" s="0" t="n">
        <v>0</v>
      </c>
      <c r="J90" s="0" t="n">
        <v>0</v>
      </c>
      <c r="L90" s="0" t="n">
        <v>0</v>
      </c>
      <c r="N90" s="7" t="n">
        <v>50000</v>
      </c>
      <c r="P90" s="7" t="n">
        <v>50000</v>
      </c>
      <c r="R90" s="7" t="n">
        <v>15000</v>
      </c>
      <c r="T90" s="7" t="n">
        <v>50000</v>
      </c>
      <c r="V90" s="7" t="n">
        <v>-1.93</v>
      </c>
      <c r="X90" s="7" t="n">
        <v>50000</v>
      </c>
      <c r="Z90" s="7" t="n">
        <v>6.75</v>
      </c>
      <c r="AB90" s="7" t="n">
        <v>-15000</v>
      </c>
      <c r="AD90" s="20" t="n">
        <v>0</v>
      </c>
      <c r="AF90" s="21" t="n">
        <v>0.2</v>
      </c>
      <c r="AH90" s="7" t="n">
        <v>8.77</v>
      </c>
      <c r="AJ90" s="10" t="n">
        <v>1.76</v>
      </c>
      <c r="AL90" s="7" t="n">
        <v>364.9</v>
      </c>
    </row>
    <row collapsed="false" customFormat="false" customHeight="false" hidden="false" ht="13.3" outlineLevel="0" r="91">
      <c r="A91" s="7" t="s">
        <v>91</v>
      </c>
      <c r="C91" s="0" t="n">
        <v>0</v>
      </c>
      <c r="D91" s="0" t="n">
        <v>0</v>
      </c>
      <c r="F91" s="0" t="n">
        <v>0</v>
      </c>
      <c r="G91" s="0" t="n">
        <v>0</v>
      </c>
      <c r="I91" s="0" t="n">
        <v>0</v>
      </c>
      <c r="J91" s="0" t="n">
        <v>0</v>
      </c>
      <c r="L91" s="0" t="n">
        <v>0</v>
      </c>
      <c r="N91" s="7" t="n">
        <v>50000</v>
      </c>
      <c r="P91" s="7" t="n">
        <v>50000</v>
      </c>
      <c r="R91" s="7" t="n">
        <v>15000</v>
      </c>
      <c r="T91" s="7" t="n">
        <v>50000</v>
      </c>
      <c r="V91" s="7" t="n">
        <v>-4.71</v>
      </c>
      <c r="X91" s="7" t="n">
        <v>50000</v>
      </c>
      <c r="Z91" s="7" t="n">
        <v>5.45</v>
      </c>
      <c r="AB91" s="7" t="n">
        <v>-15000</v>
      </c>
      <c r="AD91" s="20" t="n">
        <v>0</v>
      </c>
      <c r="AF91" s="21" t="n">
        <v>0.5</v>
      </c>
      <c r="AH91" s="7" t="n">
        <v>9.41</v>
      </c>
      <c r="AJ91" s="10" t="n">
        <v>1.76</v>
      </c>
      <c r="AL91" s="7" t="n">
        <v>380.9</v>
      </c>
    </row>
    <row collapsed="false" customFormat="false" customHeight="false" hidden="false" ht="13.3" outlineLevel="0" r="92">
      <c r="A92" s="7" t="s">
        <v>92</v>
      </c>
      <c r="C92" s="7"/>
      <c r="D92" s="7"/>
      <c r="F92" s="7"/>
      <c r="G92" s="7"/>
      <c r="I92" s="7"/>
      <c r="J92" s="7"/>
      <c r="L92" s="7"/>
      <c r="N92" s="7" t="n">
        <v>50000</v>
      </c>
      <c r="P92" s="7" t="n">
        <v>50000</v>
      </c>
      <c r="R92" s="7" t="n">
        <v>15000</v>
      </c>
      <c r="T92" s="7" t="n">
        <v>50000</v>
      </c>
      <c r="V92" s="7" t="n">
        <v>-6.08</v>
      </c>
      <c r="X92" s="7" t="n">
        <v>88500</v>
      </c>
      <c r="Z92" s="7" t="n">
        <v>2.62</v>
      </c>
      <c r="AB92" s="7" t="n">
        <v>-20000</v>
      </c>
      <c r="AD92" s="7" t="n">
        <v>0.57</v>
      </c>
      <c r="AF92" s="7" t="n">
        <v>0.59</v>
      </c>
      <c r="AH92" s="7" t="n">
        <v>6.6</v>
      </c>
      <c r="AJ92" s="7" t="n">
        <v>1.62</v>
      </c>
      <c r="AL92" s="7" t="n">
        <v>221</v>
      </c>
    </row>
    <row collapsed="false" customFormat="false" customHeight="false" hidden="false" ht="13.3" outlineLevel="0" r="93">
      <c r="A93" s="7"/>
      <c r="C93" s="7"/>
      <c r="D93" s="7"/>
      <c r="F93" s="7"/>
      <c r="G93" s="7"/>
      <c r="I93" s="7"/>
      <c r="J93" s="7"/>
      <c r="L93" s="7"/>
      <c r="N93" s="7"/>
      <c r="P93" s="7"/>
      <c r="R93" s="7"/>
      <c r="T93" s="7"/>
      <c r="V93" s="7"/>
      <c r="X93" s="7"/>
      <c r="Z93" s="7"/>
      <c r="AB93" s="7"/>
      <c r="AD93" s="7"/>
      <c r="AF93" s="7"/>
      <c r="AH93" s="7"/>
      <c r="AJ93" s="7"/>
      <c r="AL93" s="7"/>
    </row>
    <row collapsed="false" customFormat="false" customHeight="false" hidden="false" ht="13.3" outlineLevel="0" r="94">
      <c r="A94" s="0" t="s">
        <v>93</v>
      </c>
      <c r="C94" s="0" t="n">
        <v>0</v>
      </c>
      <c r="D94" s="0" t="n">
        <v>0</v>
      </c>
      <c r="F94" s="0" t="n">
        <v>0</v>
      </c>
      <c r="G94" s="0" t="n">
        <v>0</v>
      </c>
      <c r="I94" s="0" t="n">
        <v>0</v>
      </c>
      <c r="J94" s="0" t="n">
        <v>0</v>
      </c>
      <c r="L94" s="0" t="n">
        <v>0</v>
      </c>
      <c r="N94" s="23" t="n">
        <v>15200</v>
      </c>
      <c r="P94" s="23" t="n">
        <v>45500</v>
      </c>
      <c r="R94" s="23" t="n">
        <v>15000</v>
      </c>
      <c r="T94" s="23" t="n">
        <v>15200</v>
      </c>
      <c r="V94" s="23" t="n">
        <v>-3.56</v>
      </c>
      <c r="X94" s="23" t="n">
        <v>68100</v>
      </c>
      <c r="Z94" s="23" t="n">
        <v>4.93</v>
      </c>
      <c r="AB94" s="23" t="n">
        <v>-20000</v>
      </c>
      <c r="AD94" s="23" t="n">
        <v>0.35</v>
      </c>
      <c r="AF94" s="23" t="n">
        <v>1.2</v>
      </c>
      <c r="AH94" s="23" t="n">
        <v>9.33</v>
      </c>
      <c r="AJ94" s="0" t="n">
        <v>2</v>
      </c>
      <c r="AL94" s="7" t="n">
        <v>100</v>
      </c>
    </row>
    <row collapsed="false" customFormat="false" customHeight="false" hidden="false" ht="13.3" outlineLevel="0" r="95">
      <c r="A95" s="0" t="s">
        <v>94</v>
      </c>
      <c r="C95" s="0" t="n">
        <v>0</v>
      </c>
      <c r="D95" s="0" t="n">
        <v>0</v>
      </c>
      <c r="F95" s="0" t="n">
        <v>0</v>
      </c>
      <c r="G95" s="0" t="n">
        <v>0</v>
      </c>
      <c r="I95" s="0" t="n">
        <v>0</v>
      </c>
      <c r="J95" s="0" t="n">
        <v>0</v>
      </c>
      <c r="L95" s="0" t="n">
        <v>0</v>
      </c>
      <c r="N95" s="23" t="n">
        <v>39100</v>
      </c>
      <c r="P95" s="23" t="n">
        <v>54500</v>
      </c>
      <c r="R95" s="23" t="n">
        <v>15000</v>
      </c>
      <c r="T95" s="23" t="n">
        <v>39100</v>
      </c>
      <c r="V95" s="23" t="n">
        <v>-4.75</v>
      </c>
      <c r="X95" s="23" t="n">
        <v>68600</v>
      </c>
      <c r="Z95" s="23" t="n">
        <v>4.78</v>
      </c>
      <c r="AB95" s="23" t="n">
        <v>-20000</v>
      </c>
      <c r="AC95" s="24"/>
      <c r="AD95" s="23" t="n">
        <v>0.35</v>
      </c>
      <c r="AF95" s="23" t="n">
        <v>1.2</v>
      </c>
      <c r="AH95" s="23" t="n">
        <v>9.67</v>
      </c>
      <c r="AJ95" s="0" t="n">
        <v>2</v>
      </c>
      <c r="AL95" s="7" t="n">
        <v>100</v>
      </c>
    </row>
    <row collapsed="false" customFormat="false" customHeight="false" hidden="false" ht="13.3" outlineLevel="0" r="96">
      <c r="A96" s="0" t="s">
        <v>95</v>
      </c>
      <c r="C96" s="0" t="n">
        <v>0</v>
      </c>
      <c r="D96" s="0" t="n">
        <v>0</v>
      </c>
      <c r="F96" s="0" t="n">
        <v>0</v>
      </c>
      <c r="G96" s="0" t="n">
        <v>0</v>
      </c>
      <c r="I96" s="0" t="n">
        <v>0</v>
      </c>
      <c r="J96" s="0" t="n">
        <v>0</v>
      </c>
      <c r="L96" s="0" t="n">
        <v>0</v>
      </c>
      <c r="N96" s="23" t="n">
        <v>30000</v>
      </c>
      <c r="P96" s="23" t="n">
        <v>30000</v>
      </c>
      <c r="R96" s="23" t="n">
        <v>15000</v>
      </c>
      <c r="T96" s="23" t="n">
        <v>30000</v>
      </c>
      <c r="V96" s="23" t="n">
        <v>-4.78</v>
      </c>
      <c r="X96" s="23" t="n">
        <v>73400</v>
      </c>
      <c r="Z96" s="23" t="n">
        <v>3.71</v>
      </c>
      <c r="AB96" s="23" t="n">
        <v>-20000</v>
      </c>
      <c r="AD96" s="25" t="n">
        <v>0.35</v>
      </c>
      <c r="AF96" s="25" t="n">
        <v>1.2</v>
      </c>
      <c r="AH96" s="23" t="n">
        <v>10</v>
      </c>
      <c r="AJ96" s="0" t="n">
        <v>2</v>
      </c>
      <c r="AL96" s="7" t="n">
        <v>100</v>
      </c>
    </row>
    <row collapsed="false" customFormat="false" customHeight="false" hidden="false" ht="13.3" outlineLevel="0" r="98">
      <c r="A98" s="9" t="s">
        <v>44</v>
      </c>
      <c r="C98" s="4" t="n">
        <v>0.00064</v>
      </c>
      <c r="D98" s="0" t="n">
        <v>0</v>
      </c>
      <c r="F98" s="4" t="n">
        <v>0.0115</v>
      </c>
      <c r="G98" s="0" t="n">
        <v>0</v>
      </c>
      <c r="I98" s="4" t="n">
        <v>9.21E-008</v>
      </c>
      <c r="J98" s="0" t="n">
        <v>0</v>
      </c>
      <c r="L98" s="4" t="n">
        <v>0.0893</v>
      </c>
      <c r="N98" s="7" t="n">
        <v>30000</v>
      </c>
      <c r="P98" s="7" t="n">
        <v>30000</v>
      </c>
      <c r="R98" s="7" t="n">
        <v>10000</v>
      </c>
      <c r="T98" s="7" t="n">
        <v>30000</v>
      </c>
      <c r="V98" s="7" t="n">
        <v>-1.93</v>
      </c>
      <c r="X98" s="7" t="n">
        <v>51822</v>
      </c>
      <c r="Z98" s="7" t="n">
        <v>5.66</v>
      </c>
      <c r="AB98" s="7" t="n">
        <v>-26556</v>
      </c>
      <c r="AD98" s="7" t="n">
        <v>0</v>
      </c>
      <c r="AF98" s="7" t="n">
        <v>0.15</v>
      </c>
      <c r="AH98" s="7" t="n">
        <v>7.904</v>
      </c>
      <c r="AJ98" s="10" t="n">
        <v>1.76</v>
      </c>
      <c r="AL98" s="7" t="n">
        <v>257.5</v>
      </c>
    </row>
    <row collapsed="false" customFormat="false" customHeight="false" hidden="false" ht="13.3" outlineLevel="0" r="99">
      <c r="A99" s="9" t="s">
        <v>45</v>
      </c>
      <c r="C99" s="4" t="n">
        <v>0.000101</v>
      </c>
      <c r="D99" s="0" t="n">
        <v>0</v>
      </c>
      <c r="F99" s="4" t="n">
        <v>0.000139</v>
      </c>
      <c r="G99" s="0" t="n">
        <v>0</v>
      </c>
      <c r="I99" s="4" t="n">
        <v>1.42E-008</v>
      </c>
      <c r="J99" s="0" t="n">
        <v>0</v>
      </c>
      <c r="L99" s="4" t="n">
        <v>0.0137</v>
      </c>
      <c r="N99" s="7" t="n">
        <v>30000</v>
      </c>
      <c r="P99" s="7" t="n">
        <v>30000</v>
      </c>
      <c r="R99" s="7" t="n">
        <v>10000</v>
      </c>
      <c r="T99" s="7" t="n">
        <v>30000</v>
      </c>
      <c r="V99" s="7" t="n">
        <v>-2.13</v>
      </c>
      <c r="X99" s="7" t="n">
        <v>68227</v>
      </c>
      <c r="Z99" s="7" t="n">
        <v>6.86</v>
      </c>
      <c r="AB99" s="7" t="n">
        <v>-26561</v>
      </c>
      <c r="AD99" s="7" t="n">
        <v>0</v>
      </c>
      <c r="AF99" s="7" t="n">
        <v>0.11</v>
      </c>
      <c r="AH99" s="7" t="n">
        <v>9.587</v>
      </c>
      <c r="AJ99" s="10" t="n">
        <v>1.76</v>
      </c>
      <c r="AL99" s="7" t="n">
        <v>360.9</v>
      </c>
    </row>
    <row collapsed="false" customFormat="false" customHeight="false" hidden="false" ht="13.3" outlineLevel="0" r="100">
      <c r="AB100" s="7" t="n">
        <v>-20000</v>
      </c>
    </row>
    <row collapsed="false" customFormat="false" customHeight="false" hidden="false" ht="13.3" outlineLevel="0" r="101">
      <c r="A101" s="20" t="s">
        <v>96</v>
      </c>
      <c r="C101" s="30" t="n">
        <v>0.00144</v>
      </c>
      <c r="D101" s="20" t="n">
        <v>0</v>
      </c>
      <c r="F101" s="30" t="n">
        <v>0.00289</v>
      </c>
      <c r="G101" s="20" t="n">
        <v>0</v>
      </c>
      <c r="I101" s="30" t="n">
        <v>4.62E-006</v>
      </c>
      <c r="J101" s="20" t="n">
        <v>0</v>
      </c>
      <c r="L101" s="30" t="n">
        <v>3.35</v>
      </c>
      <c r="N101" s="20" t="n">
        <v>50000</v>
      </c>
      <c r="P101" s="20" t="n">
        <v>50000</v>
      </c>
      <c r="R101" s="20" t="n">
        <v>20000</v>
      </c>
      <c r="T101" s="20" t="n">
        <v>20000</v>
      </c>
      <c r="V101" s="20" t="n">
        <v>-1.19</v>
      </c>
      <c r="X101" s="20" t="n">
        <v>69800</v>
      </c>
      <c r="Z101" s="20" t="n">
        <v>5.08</v>
      </c>
      <c r="AB101" s="20" t="n">
        <v>-20000</v>
      </c>
      <c r="AD101" s="20" t="n">
        <v>0</v>
      </c>
      <c r="AF101" s="20" t="n">
        <v>0.66</v>
      </c>
      <c r="AH101" s="20" t="n">
        <v>10.62</v>
      </c>
      <c r="AJ101" s="20" t="n">
        <v>1.7</v>
      </c>
      <c r="AL101" s="20" t="n">
        <v>345.7</v>
      </c>
    </row>
    <row collapsed="false" customFormat="false" customHeight="false" hidden="false" ht="13.3" outlineLevel="0" r="102">
      <c r="A102" s="31" t="s">
        <v>97</v>
      </c>
      <c r="C102" s="32" t="n">
        <v>0.0168</v>
      </c>
      <c r="D102" s="33" t="n">
        <v>0</v>
      </c>
      <c r="F102" s="32" t="n">
        <v>0.0336</v>
      </c>
      <c r="G102" s="33" t="n">
        <v>0</v>
      </c>
      <c r="I102" s="32" t="n">
        <v>2.3E-007</v>
      </c>
      <c r="J102" s="33" t="n">
        <v>0</v>
      </c>
      <c r="L102" s="32" t="n">
        <v>0.345</v>
      </c>
      <c r="N102" s="33" t="n">
        <v>50000</v>
      </c>
      <c r="P102" s="33" t="n">
        <v>50000</v>
      </c>
      <c r="R102" s="33" t="n">
        <v>15000</v>
      </c>
      <c r="T102" s="33" t="n">
        <v>50000</v>
      </c>
      <c r="V102" s="33" t="n">
        <v>-1.7</v>
      </c>
      <c r="X102" s="33" t="n">
        <v>50000</v>
      </c>
      <c r="Z102" s="33" t="n">
        <v>3.63</v>
      </c>
      <c r="AB102" s="33" t="n">
        <v>-15000</v>
      </c>
      <c r="AD102" s="33" t="n">
        <v>0</v>
      </c>
      <c r="AF102" s="33" t="n">
        <v>0</v>
      </c>
      <c r="AH102" s="33" t="n">
        <v>10</v>
      </c>
      <c r="AJ102" s="34" t="n">
        <v>1.76</v>
      </c>
      <c r="AL102" s="35" t="n">
        <v>177</v>
      </c>
    </row>
    <row collapsed="false" customFormat="false" customHeight="false" hidden="false" ht="13.3" outlineLevel="0" r="103">
      <c r="A103" s="21" t="s">
        <v>98</v>
      </c>
      <c r="C103" s="4" t="n">
        <v>0.0164</v>
      </c>
      <c r="D103" s="0" t="n">
        <v>0</v>
      </c>
      <c r="F103" s="4" t="n">
        <v>0.0327</v>
      </c>
      <c r="G103" s="0" t="n">
        <v>0</v>
      </c>
      <c r="I103" s="4" t="n">
        <v>2.58E-007</v>
      </c>
      <c r="J103" s="0" t="n">
        <v>0</v>
      </c>
      <c r="L103" s="4" t="n">
        <v>0.386</v>
      </c>
      <c r="N103" s="7" t="n">
        <v>50000</v>
      </c>
      <c r="P103" s="7" t="n">
        <v>50000</v>
      </c>
      <c r="R103" s="7" t="n">
        <v>15000</v>
      </c>
      <c r="T103" s="7" t="n">
        <v>50000</v>
      </c>
      <c r="V103" s="7" t="n">
        <v>-4.33</v>
      </c>
      <c r="X103" s="7" t="n">
        <v>50000</v>
      </c>
      <c r="Z103" s="7" t="n">
        <v>2.8</v>
      </c>
      <c r="AB103" s="7" t="n">
        <v>-15000</v>
      </c>
      <c r="AD103" s="20" t="n">
        <v>0</v>
      </c>
      <c r="AF103" s="20" t="n">
        <v>0</v>
      </c>
      <c r="AH103" s="21" t="n">
        <v>10</v>
      </c>
      <c r="AJ103" s="10" t="n">
        <v>1.76</v>
      </c>
      <c r="AL103" s="7" t="n">
        <v>163</v>
      </c>
    </row>
    <row collapsed="false" customFormat="false" customHeight="false" hidden="false" ht="13.3" outlineLevel="0" r="104">
      <c r="A104" s="31" t="s">
        <v>99</v>
      </c>
      <c r="C104" s="32" t="n">
        <v>0.0184</v>
      </c>
      <c r="D104" s="33" t="n">
        <v>0</v>
      </c>
      <c r="F104" s="32" t="n">
        <v>0.0368</v>
      </c>
      <c r="G104" s="33" t="n">
        <v>0</v>
      </c>
      <c r="I104" s="32" t="n">
        <v>1.01E-006</v>
      </c>
      <c r="J104" s="33" t="n">
        <v>0</v>
      </c>
      <c r="L104" s="32" t="n">
        <v>1.51</v>
      </c>
      <c r="N104" s="33" t="n">
        <v>50000</v>
      </c>
      <c r="P104" s="33" t="n">
        <v>50000</v>
      </c>
      <c r="R104" s="33" t="n">
        <v>15000</v>
      </c>
      <c r="T104" s="33" t="n">
        <v>50000</v>
      </c>
      <c r="V104" s="33" t="n">
        <v>-8.06</v>
      </c>
      <c r="X104" s="33" t="n">
        <v>50000</v>
      </c>
      <c r="Z104" s="33" t="n">
        <v>2.32</v>
      </c>
      <c r="AB104" s="33" t="n">
        <v>-15000</v>
      </c>
      <c r="AD104" s="33" t="n">
        <v>0</v>
      </c>
      <c r="AF104" s="33" t="n">
        <v>0</v>
      </c>
      <c r="AH104" s="33" t="n">
        <v>10</v>
      </c>
      <c r="AJ104" s="34" t="n">
        <v>1.76</v>
      </c>
      <c r="AL104" s="35" t="n">
        <v>179</v>
      </c>
    </row>
    <row collapsed="false" customFormat="false" customHeight="false" hidden="false" ht="13.3" outlineLevel="0" r="106">
      <c r="A106" s="31" t="s">
        <v>52</v>
      </c>
      <c r="C106" s="36" t="n">
        <v>0.000681</v>
      </c>
      <c r="D106" s="33" t="n">
        <v>0</v>
      </c>
      <c r="F106" s="36" t="n">
        <v>0.00136</v>
      </c>
      <c r="G106" s="33" t="n">
        <v>0</v>
      </c>
      <c r="I106" s="36" t="n">
        <v>5.67E-006</v>
      </c>
      <c r="J106" s="33" t="n">
        <v>0</v>
      </c>
      <c r="L106" s="36" t="n">
        <v>8.5</v>
      </c>
      <c r="N106" s="35" t="n">
        <v>50000</v>
      </c>
      <c r="P106" s="35" t="n">
        <v>50000</v>
      </c>
      <c r="R106" s="35" t="n">
        <v>15000</v>
      </c>
      <c r="T106" s="35" t="n">
        <v>50000</v>
      </c>
      <c r="V106" s="35" t="n">
        <v>-1.93</v>
      </c>
      <c r="X106" s="35" t="n">
        <v>50000</v>
      </c>
      <c r="Z106" s="35" t="n">
        <v>6.75</v>
      </c>
      <c r="AB106" s="35" t="n">
        <v>-15000</v>
      </c>
      <c r="AD106" s="37" t="n">
        <v>0</v>
      </c>
      <c r="AF106" s="38" t="s">
        <v>59</v>
      </c>
      <c r="AH106" s="35" t="n">
        <v>8.77</v>
      </c>
      <c r="AJ106" s="34" t="n">
        <v>1.76</v>
      </c>
      <c r="AL106" s="35" t="n">
        <v>364.9</v>
      </c>
    </row>
    <row collapsed="false" customFormat="false" customHeight="false" hidden="false" ht="13.3" outlineLevel="0" r="107">
      <c r="A107" s="31" t="s">
        <v>53</v>
      </c>
      <c r="C107" s="36" t="n">
        <v>0.0005</v>
      </c>
      <c r="D107" s="33" t="n">
        <v>0</v>
      </c>
      <c r="F107" s="36" t="n">
        <v>0.001</v>
      </c>
      <c r="G107" s="33" t="n">
        <v>0</v>
      </c>
      <c r="I107" s="36" t="n">
        <v>8.71E-007</v>
      </c>
      <c r="J107" s="33" t="n">
        <v>0</v>
      </c>
      <c r="L107" s="36" t="n">
        <v>1.31</v>
      </c>
      <c r="M107" s="33"/>
      <c r="N107" s="35" t="n">
        <v>50000</v>
      </c>
      <c r="P107" s="35" t="n">
        <v>50000</v>
      </c>
      <c r="R107" s="35" t="n">
        <v>15000</v>
      </c>
      <c r="T107" s="35" t="n">
        <v>50000</v>
      </c>
      <c r="V107" s="35" t="n">
        <v>-4.71</v>
      </c>
      <c r="X107" s="35" t="n">
        <v>50000</v>
      </c>
      <c r="Z107" s="35" t="n">
        <v>5.45</v>
      </c>
      <c r="AB107" s="35" t="n">
        <v>-15000</v>
      </c>
      <c r="AD107" s="37" t="n">
        <v>0</v>
      </c>
      <c r="AF107" s="38" t="s">
        <v>59</v>
      </c>
      <c r="AH107" s="35" t="n">
        <v>9.41</v>
      </c>
      <c r="AJ107" s="34" t="n">
        <v>1.76</v>
      </c>
      <c r="AL107" s="35" t="n">
        <v>380.9</v>
      </c>
    </row>
    <row collapsed="false" customFormat="false" customHeight="false" hidden="false" ht="13.3" outlineLevel="0" r="108">
      <c r="A108" s="31" t="s">
        <v>100</v>
      </c>
      <c r="C108" s="32" t="n">
        <v>0.00212</v>
      </c>
      <c r="D108" s="33" t="n">
        <v>0</v>
      </c>
      <c r="F108" s="32" t="n">
        <v>0.00425</v>
      </c>
      <c r="G108" s="33" t="n">
        <v>0</v>
      </c>
      <c r="I108" s="32" t="n">
        <v>9.37E-007</v>
      </c>
      <c r="J108" s="33" t="n">
        <v>0</v>
      </c>
      <c r="L108" s="32" t="n">
        <v>1.41</v>
      </c>
      <c r="M108" s="33"/>
      <c r="N108" s="33" t="n">
        <v>50000</v>
      </c>
      <c r="P108" s="33" t="n">
        <v>50000</v>
      </c>
      <c r="R108" s="33" t="n">
        <v>15000</v>
      </c>
      <c r="T108" s="33" t="n">
        <v>50000</v>
      </c>
      <c r="V108" s="33" t="n">
        <v>-10.33</v>
      </c>
      <c r="X108" s="33" t="n">
        <v>50000</v>
      </c>
      <c r="Z108" s="33" t="n">
        <v>3.67</v>
      </c>
      <c r="AB108" s="33" t="n">
        <v>-15000</v>
      </c>
      <c r="AD108" s="33" t="n">
        <v>0</v>
      </c>
      <c r="AF108" s="33" t="n">
        <v>0</v>
      </c>
      <c r="AH108" s="33" t="s">
        <v>59</v>
      </c>
      <c r="AJ108" s="34" t="n">
        <v>1.76</v>
      </c>
      <c r="AL108" s="35" t="n">
        <v>428.9</v>
      </c>
    </row>
    <row collapsed="false" customFormat="false" customHeight="false" hidden="false" ht="13.3" outlineLevel="0" r="109">
      <c r="A109" s="31" t="s">
        <v>101</v>
      </c>
      <c r="C109" s="32" t="n">
        <v>0.00209</v>
      </c>
      <c r="D109" s="33" t="n">
        <v>0</v>
      </c>
      <c r="F109" s="32" t="n">
        <v>0.00419</v>
      </c>
      <c r="G109" s="33" t="n">
        <v>0</v>
      </c>
      <c r="I109" s="32" t="n">
        <v>3.13E-006</v>
      </c>
      <c r="J109" s="33" t="n">
        <v>0</v>
      </c>
      <c r="L109" s="32" t="n">
        <v>4.7</v>
      </c>
      <c r="M109" s="33"/>
      <c r="N109" s="33" t="n">
        <v>50000</v>
      </c>
      <c r="P109" s="33" t="n">
        <v>50000</v>
      </c>
      <c r="R109" s="33" t="n">
        <v>15000</v>
      </c>
      <c r="T109" s="33" t="n">
        <v>50000</v>
      </c>
      <c r="V109" s="33" t="n">
        <v>-10.62</v>
      </c>
      <c r="X109" s="33" t="n">
        <v>50000</v>
      </c>
      <c r="Z109" s="33" t="n">
        <v>3.72</v>
      </c>
      <c r="AB109" s="33" t="n">
        <v>-15000</v>
      </c>
      <c r="AD109" s="33" t="n">
        <v>0</v>
      </c>
      <c r="AF109" s="33" t="n">
        <v>0</v>
      </c>
      <c r="AH109" s="33" t="s">
        <v>59</v>
      </c>
      <c r="AJ109" s="34" t="n">
        <v>1.76</v>
      </c>
      <c r="AL109" s="35" t="n">
        <v>426.9</v>
      </c>
    </row>
    <row collapsed="false" customFormat="false" customHeight="false" hidden="false" ht="13.3" outlineLevel="0" r="110">
      <c r="A110" s="31" t="s">
        <v>102</v>
      </c>
      <c r="C110" s="32" t="n">
        <v>0.00124</v>
      </c>
      <c r="D110" s="33" t="n">
        <v>0</v>
      </c>
      <c r="F110" s="32" t="n">
        <v>0.00247</v>
      </c>
      <c r="G110" s="33" t="n">
        <v>0</v>
      </c>
      <c r="I110" s="32" t="n">
        <v>6.24E-006</v>
      </c>
      <c r="J110" s="33" t="n">
        <v>0</v>
      </c>
      <c r="L110" s="32" t="n">
        <v>9.37</v>
      </c>
      <c r="M110" s="33"/>
      <c r="N110" s="33" t="n">
        <v>50000</v>
      </c>
      <c r="P110" s="33" t="n">
        <v>50000</v>
      </c>
      <c r="R110" s="33" t="n">
        <v>15000</v>
      </c>
      <c r="T110" s="33" t="n">
        <v>50000</v>
      </c>
      <c r="V110" s="33" t="n">
        <v>-5.98</v>
      </c>
      <c r="X110" s="33" t="n">
        <v>50000</v>
      </c>
      <c r="Z110" s="33" t="n">
        <v>4.99</v>
      </c>
      <c r="AB110" s="33" t="n">
        <v>-15000</v>
      </c>
      <c r="AD110" s="33" t="n">
        <v>0</v>
      </c>
      <c r="AF110" s="33" t="n">
        <v>0</v>
      </c>
      <c r="AH110" s="33" t="s">
        <v>59</v>
      </c>
      <c r="AJ110" s="34" t="n">
        <v>1.76</v>
      </c>
      <c r="AL110" s="35" t="n">
        <v>383.9</v>
      </c>
    </row>
    <row collapsed="false" customFormat="false" customHeight="false" hidden="false" ht="13.3" outlineLevel="0" r="112">
      <c r="A112" s="21" t="s">
        <v>103</v>
      </c>
      <c r="C112" s="4" t="n">
        <v>0.021</v>
      </c>
      <c r="D112" s="0" t="n">
        <v>0</v>
      </c>
      <c r="F112" s="4" t="n">
        <v>0.0105</v>
      </c>
      <c r="G112" s="0" t="n">
        <v>0</v>
      </c>
      <c r="I112" s="4" t="n">
        <v>1.15E-005</v>
      </c>
      <c r="J112" s="0" t="n">
        <v>0</v>
      </c>
      <c r="L112" s="4" t="n">
        <v>1.15E-005</v>
      </c>
      <c r="N112" s="7" t="n">
        <v>30000</v>
      </c>
      <c r="P112" s="7" t="n">
        <v>30000</v>
      </c>
      <c r="R112" s="7" t="n">
        <v>10000</v>
      </c>
      <c r="T112" s="7" t="n">
        <v>30000</v>
      </c>
      <c r="V112" s="7" t="n">
        <v>-4.44</v>
      </c>
      <c r="X112" s="7" t="n">
        <v>60000</v>
      </c>
      <c r="Z112" s="7" t="n">
        <v>3.95</v>
      </c>
      <c r="AB112" s="7" t="n">
        <v>-20000</v>
      </c>
      <c r="AD112" s="20" t="n">
        <v>0</v>
      </c>
      <c r="AF112" s="21" t="n">
        <v>2.07</v>
      </c>
      <c r="AH112" s="7" t="n">
        <v>7.96</v>
      </c>
      <c r="AJ112" s="10" t="n">
        <v>1.76</v>
      </c>
      <c r="AL112" s="7" t="n">
        <v>274.4</v>
      </c>
    </row>
    <row collapsed="false" customFormat="false" customHeight="false" hidden="false" ht="13.3" outlineLevel="0" r="113">
      <c r="A113" s="21" t="s">
        <v>104</v>
      </c>
      <c r="C113" s="4" t="n">
        <v>0.0131</v>
      </c>
      <c r="D113" s="0" t="n">
        <v>0</v>
      </c>
      <c r="F113" s="4" t="n">
        <v>0.00654</v>
      </c>
      <c r="G113" s="0" t="n">
        <v>0</v>
      </c>
      <c r="I113" s="4" t="n">
        <v>8.35E-006</v>
      </c>
      <c r="J113" s="0" t="n">
        <v>0</v>
      </c>
      <c r="L113" s="4" t="n">
        <v>8.35E-006</v>
      </c>
      <c r="N113" s="7" t="n">
        <v>30000</v>
      </c>
      <c r="P113" s="7" t="n">
        <v>30000</v>
      </c>
      <c r="R113" s="7" t="n">
        <v>10000</v>
      </c>
      <c r="T113" s="7" t="n">
        <v>30000</v>
      </c>
      <c r="V113" s="7" t="n">
        <v>-5.06</v>
      </c>
      <c r="X113" s="7" t="n">
        <v>60000</v>
      </c>
      <c r="Z113" s="7" t="n">
        <v>3.81</v>
      </c>
      <c r="AB113" s="7" t="n">
        <v>-20000</v>
      </c>
      <c r="AD113" s="20" t="n">
        <v>0</v>
      </c>
      <c r="AF113" s="21" t="n">
        <v>2.36</v>
      </c>
      <c r="AH113" s="20" t="n">
        <v>8.798</v>
      </c>
      <c r="AJ113" s="10" t="n">
        <v>1.76</v>
      </c>
      <c r="AL113" s="7" t="n">
        <v>304.4</v>
      </c>
    </row>
    <row collapsed="false" customFormat="false" customHeight="false" hidden="false" ht="13.3" outlineLevel="0" r="114">
      <c r="A114" s="21" t="s">
        <v>105</v>
      </c>
      <c r="C114" s="4" t="n">
        <v>0.00336</v>
      </c>
      <c r="D114" s="0" t="n">
        <v>0</v>
      </c>
      <c r="F114" s="4" t="n">
        <v>0.00168</v>
      </c>
      <c r="G114" s="0" t="n">
        <v>0</v>
      </c>
      <c r="I114" s="4" t="n">
        <v>3.81E-008</v>
      </c>
      <c r="J114" s="0" t="n">
        <v>0</v>
      </c>
      <c r="L114" s="4" t="n">
        <v>3.81E-008</v>
      </c>
      <c r="N114" s="7" t="n">
        <v>30000</v>
      </c>
      <c r="P114" s="7" t="n">
        <v>30000</v>
      </c>
      <c r="R114" s="7" t="n">
        <v>10000</v>
      </c>
      <c r="T114" s="7" t="n">
        <v>30000</v>
      </c>
      <c r="V114" s="7" t="n">
        <v>-4.04</v>
      </c>
      <c r="X114" s="7" t="n">
        <v>60000</v>
      </c>
      <c r="Z114" s="7" t="n">
        <v>4.24</v>
      </c>
      <c r="AB114" s="7" t="n">
        <v>-20000</v>
      </c>
      <c r="AD114" s="20" t="n">
        <v>0</v>
      </c>
      <c r="AF114" s="21" t="n">
        <v>0.63</v>
      </c>
      <c r="AH114" s="20" t="n">
        <v>8.78</v>
      </c>
      <c r="AJ114" s="10" t="n">
        <v>1.76</v>
      </c>
      <c r="AL114" s="7" t="n">
        <v>332</v>
      </c>
    </row>
    <row collapsed="false" customFormat="false" customHeight="false" hidden="false" ht="14.9" outlineLevel="0" r="115">
      <c r="A115" s="21" t="s">
        <v>106</v>
      </c>
      <c r="C115" s="4" t="n">
        <v>0.00318</v>
      </c>
      <c r="D115" s="0" t="n">
        <v>0</v>
      </c>
      <c r="F115" s="4" t="n">
        <v>0.00159</v>
      </c>
      <c r="G115" s="0" t="n">
        <v>0</v>
      </c>
      <c r="I115" s="4" t="n">
        <v>7.93E-006</v>
      </c>
      <c r="J115" s="0" t="n">
        <v>0</v>
      </c>
      <c r="L115" s="4" t="n">
        <v>7.93E-006</v>
      </c>
      <c r="N115" s="7" t="n">
        <v>30000</v>
      </c>
      <c r="P115" s="7" t="n">
        <v>30000</v>
      </c>
      <c r="R115" s="7" t="n">
        <v>10000</v>
      </c>
      <c r="T115" s="7" t="n">
        <v>30000</v>
      </c>
      <c r="V115" s="7" t="n">
        <v>-3.64</v>
      </c>
      <c r="X115" s="7" t="n">
        <v>60000</v>
      </c>
      <c r="Z115" s="7" t="n">
        <v>5.11</v>
      </c>
      <c r="AB115" s="7" t="n">
        <v>-20000</v>
      </c>
      <c r="AD115" s="20" t="n">
        <v>0</v>
      </c>
      <c r="AF115" s="21" t="n">
        <v>2.02</v>
      </c>
      <c r="AH115" s="20" t="n">
        <v>9.001</v>
      </c>
      <c r="AJ115" s="10" t="n">
        <v>1.76</v>
      </c>
      <c r="AL115" s="7" t="n">
        <v>350.6</v>
      </c>
      <c r="AN115" s="0" t="s">
        <v>107</v>
      </c>
    </row>
    <row collapsed="false" customFormat="false" customHeight="false" hidden="false" ht="13.3" outlineLevel="0" r="117">
      <c r="A117" s="3" t="s">
        <v>30</v>
      </c>
      <c r="C117" s="4" t="n">
        <v>0.00253152</v>
      </c>
      <c r="D117" s="0" t="n">
        <v>0</v>
      </c>
      <c r="F117" s="4" t="n">
        <v>0.00182832</v>
      </c>
      <c r="G117" s="0" t="n">
        <v>0</v>
      </c>
      <c r="I117" s="5" t="n">
        <v>0.000136656</v>
      </c>
      <c r="J117" s="0" t="n">
        <v>0</v>
      </c>
      <c r="L117" s="6" t="n">
        <v>0.00253152</v>
      </c>
      <c r="N117" s="7" t="n">
        <v>55000</v>
      </c>
      <c r="P117" s="7" t="n">
        <v>55000</v>
      </c>
      <c r="R117" s="7" t="n">
        <v>19000</v>
      </c>
      <c r="T117" s="7" t="n">
        <v>30000</v>
      </c>
      <c r="V117" s="7" t="n">
        <v>-0.05</v>
      </c>
      <c r="X117" s="7" t="n">
        <v>52668</v>
      </c>
      <c r="Z117" s="7" t="n">
        <v>2.83</v>
      </c>
      <c r="AB117" s="7" t="n">
        <v>-20000</v>
      </c>
      <c r="AD117" s="8" t="n">
        <v>0</v>
      </c>
      <c r="AE117" s="9"/>
      <c r="AF117" s="8" t="n">
        <v>0</v>
      </c>
      <c r="AH117" s="7" t="n">
        <v>2.82</v>
      </c>
      <c r="AJ117" s="10" t="n">
        <v>1.76</v>
      </c>
      <c r="AL117" s="7" t="n">
        <v>153.8</v>
      </c>
    </row>
    <row collapsed="false" customFormat="false" customHeight="false" hidden="false" ht="13.3" outlineLevel="0" r="118">
      <c r="A118" s="39" t="s">
        <v>108</v>
      </c>
      <c r="C118" s="4" t="n">
        <v>0.0098435102564726</v>
      </c>
      <c r="D118" s="0" t="n">
        <v>0</v>
      </c>
      <c r="F118" s="4" t="n">
        <v>0.0095472</v>
      </c>
      <c r="G118" s="0" t="n">
        <v>0</v>
      </c>
      <c r="I118" s="6" t="n">
        <v>1.176E-013</v>
      </c>
      <c r="J118" s="0" t="n">
        <v>0</v>
      </c>
      <c r="L118" s="4" t="n">
        <v>0.0117151636150977</v>
      </c>
      <c r="N118" s="7" t="n">
        <v>55000</v>
      </c>
      <c r="P118" s="7" t="n">
        <v>78000</v>
      </c>
      <c r="R118" s="7" t="n">
        <v>8310</v>
      </c>
      <c r="T118" s="7" t="n">
        <v>30000</v>
      </c>
      <c r="V118" s="20" t="n">
        <v>-3.9</v>
      </c>
      <c r="X118" s="7" t="n">
        <v>55000</v>
      </c>
      <c r="Z118" s="7" t="n">
        <v>3.81</v>
      </c>
      <c r="AB118" s="7" t="n">
        <v>-20000</v>
      </c>
      <c r="AH118" s="7" t="n">
        <v>7.51</v>
      </c>
      <c r="AJ118" s="10" t="n">
        <v>1.76</v>
      </c>
      <c r="AL118" s="7" t="n">
        <v>290.85</v>
      </c>
    </row>
    <row collapsed="false" customFormat="false" customHeight="false" hidden="false" ht="13.3" outlineLevel="0" r="119">
      <c r="A119" s="21" t="s">
        <v>109</v>
      </c>
      <c r="C119" s="7"/>
      <c r="F119" s="7"/>
      <c r="I119" s="21"/>
      <c r="X119" s="2"/>
      <c r="Z119" s="7" t="n">
        <v>6.89</v>
      </c>
      <c r="AH119" s="7" t="n">
        <v>7.69</v>
      </c>
    </row>
    <row collapsed="false" customFormat="false" customHeight="false" hidden="false" ht="13.3" outlineLevel="0" r="120">
      <c r="A120" s="21" t="s">
        <v>110</v>
      </c>
      <c r="C120" s="4" t="n">
        <v>0.00015552</v>
      </c>
      <c r="D120" s="0" t="n">
        <v>0</v>
      </c>
      <c r="F120" s="4" t="n">
        <v>0.00334464</v>
      </c>
      <c r="G120" s="0" t="n">
        <v>0</v>
      </c>
      <c r="I120" s="5" t="n">
        <v>2.808E-005</v>
      </c>
      <c r="J120" s="0" t="n">
        <v>0</v>
      </c>
      <c r="N120" s="0" t="n">
        <v>0</v>
      </c>
      <c r="P120" s="0" t="n">
        <v>0</v>
      </c>
      <c r="R120" s="0" t="n">
        <v>0</v>
      </c>
    </row>
    <row collapsed="false" customFormat="false" customHeight="false" hidden="false" ht="13.3" outlineLevel="0" r="121">
      <c r="A121" s="39" t="s">
        <v>111</v>
      </c>
      <c r="C121" s="4" t="n">
        <v>0.001728</v>
      </c>
      <c r="D121" s="0" t="n">
        <v>0</v>
      </c>
      <c r="F121" s="4" t="n">
        <v>0.0019872</v>
      </c>
      <c r="G121" s="0" t="n">
        <v>0</v>
      </c>
      <c r="I121" s="4" t="n">
        <v>1.6416E-008</v>
      </c>
      <c r="J121" s="0" t="n">
        <v>0</v>
      </c>
      <c r="L121" s="4" t="n">
        <v>0.001728</v>
      </c>
      <c r="N121" s="20" t="n">
        <v>55000</v>
      </c>
      <c r="P121" s="20" t="n">
        <v>78000</v>
      </c>
      <c r="R121" s="20" t="n">
        <v>8310</v>
      </c>
      <c r="T121" s="20" t="n">
        <v>30000</v>
      </c>
      <c r="V121" s="40" t="n">
        <v>-3.57026</v>
      </c>
      <c r="X121" s="7" t="s">
        <v>112</v>
      </c>
      <c r="Z121" s="7" t="n">
        <v>3.6</v>
      </c>
      <c r="AB121" s="7" t="n">
        <v>-20000</v>
      </c>
      <c r="AD121" s="20" t="n">
        <v>0</v>
      </c>
      <c r="AF121" s="20" t="n">
        <v>0.1</v>
      </c>
      <c r="AH121" s="7" t="n">
        <v>7.51</v>
      </c>
      <c r="AJ121" s="10" t="n">
        <v>1.76</v>
      </c>
      <c r="AL121" s="7" t="n">
        <v>290.85</v>
      </c>
    </row>
    <row collapsed="false" customFormat="false" customHeight="false" hidden="false" ht="13.3" outlineLevel="0" r="122">
      <c r="A122" s="39" t="s">
        <v>113</v>
      </c>
      <c r="C122" s="4" t="n">
        <v>0.001728</v>
      </c>
      <c r="D122" s="0" t="n">
        <v>0</v>
      </c>
      <c r="F122" s="4" t="n">
        <v>0.00268</v>
      </c>
      <c r="G122" s="0" t="n">
        <v>0</v>
      </c>
      <c r="I122" s="7" t="n">
        <v>3.2832E-008</v>
      </c>
      <c r="J122" s="0" t="n">
        <v>0</v>
      </c>
      <c r="L122" s="4" t="n">
        <v>0.001728</v>
      </c>
      <c r="N122" s="20" t="n">
        <v>55000</v>
      </c>
      <c r="P122" s="20" t="n">
        <v>78000</v>
      </c>
      <c r="R122" s="20" t="n">
        <v>8310</v>
      </c>
      <c r="T122" s="20" t="n">
        <v>30000</v>
      </c>
      <c r="V122" s="40" t="n">
        <v>-3.57396</v>
      </c>
      <c r="X122" s="7" t="s">
        <v>112</v>
      </c>
      <c r="Z122" s="7" t="n">
        <v>3.77</v>
      </c>
      <c r="AB122" s="7" t="n">
        <v>-20000</v>
      </c>
      <c r="AD122" s="20" t="n">
        <v>0</v>
      </c>
      <c r="AF122" s="20" t="n">
        <v>0.1</v>
      </c>
      <c r="AH122" s="7" t="n">
        <v>7.69</v>
      </c>
      <c r="AJ122" s="10" t="n">
        <v>1.76</v>
      </c>
      <c r="AL122" s="7" t="n">
        <v>290.85</v>
      </c>
    </row>
    <row collapsed="false" customFormat="false" customHeight="false" hidden="false" ht="13.3" outlineLevel="0" r="123">
      <c r="A123" s="31"/>
      <c r="C123" s="4"/>
      <c r="F123" s="4"/>
      <c r="I123" s="7"/>
      <c r="L123" s="4"/>
      <c r="N123" s="20"/>
      <c r="P123" s="20"/>
      <c r="R123" s="20"/>
      <c r="T123" s="20"/>
      <c r="V123" s="40"/>
      <c r="X123" s="7"/>
      <c r="Z123" s="7"/>
      <c r="AB123" s="7"/>
      <c r="AD123" s="20"/>
      <c r="AF123" s="20"/>
      <c r="AH123" s="7"/>
      <c r="AJ123" s="10"/>
      <c r="AL123" s="7"/>
    </row>
    <row collapsed="false" customFormat="false" customHeight="false" hidden="false" ht="13.3" outlineLevel="0" r="124">
      <c r="A124" s="41" t="s">
        <v>114</v>
      </c>
      <c r="C124" s="30" t="n">
        <v>1.265E-005</v>
      </c>
      <c r="D124" s="0" t="n">
        <v>0</v>
      </c>
      <c r="F124" s="30" t="n">
        <v>1.265E-005</v>
      </c>
      <c r="G124" s="0" t="n">
        <v>0</v>
      </c>
      <c r="I124" s="30" t="n">
        <v>2.911E-009</v>
      </c>
      <c r="J124" s="0" t="n">
        <v>0</v>
      </c>
      <c r="L124" s="30" t="n">
        <v>0.002183</v>
      </c>
      <c r="N124" s="20" t="n">
        <v>50000</v>
      </c>
      <c r="P124" s="20" t="n">
        <v>50000</v>
      </c>
      <c r="R124" s="20" t="n">
        <v>20000</v>
      </c>
      <c r="T124" s="20" t="n">
        <v>20000</v>
      </c>
      <c r="V124" s="20" t="n">
        <v>-6.29</v>
      </c>
      <c r="X124" s="20" t="n">
        <v>95999</v>
      </c>
      <c r="Z124" s="20" t="n">
        <v>9.97</v>
      </c>
      <c r="AB124" s="20" t="n">
        <v>-20000</v>
      </c>
      <c r="AD124" s="20" t="n">
        <v>0</v>
      </c>
      <c r="AF124" s="20" t="n">
        <v>0.2</v>
      </c>
      <c r="AH124" s="20" t="n">
        <v>13</v>
      </c>
      <c r="AJ124" s="9" t="n">
        <v>0</v>
      </c>
      <c r="AL124" s="7" t="n">
        <v>959</v>
      </c>
    </row>
    <row collapsed="false" customFormat="false" customHeight="false" hidden="false" ht="13.3" outlineLevel="0" r="125">
      <c r="A125" s="9" t="s">
        <v>115</v>
      </c>
      <c r="C125" s="4" t="n">
        <v>4.002E-005</v>
      </c>
      <c r="D125" s="0" t="n">
        <v>0</v>
      </c>
      <c r="F125" s="4" t="n">
        <v>4.002E-005</v>
      </c>
      <c r="G125" s="0" t="n">
        <v>0</v>
      </c>
      <c r="I125" s="4" t="n">
        <v>8.664E-006</v>
      </c>
      <c r="J125" s="0" t="n">
        <v>0</v>
      </c>
      <c r="L125" s="4" t="n">
        <v>0.06498</v>
      </c>
      <c r="N125" s="7" t="n">
        <v>50000</v>
      </c>
      <c r="P125" s="7" t="n">
        <v>50000</v>
      </c>
      <c r="R125" s="7" t="n">
        <v>20000</v>
      </c>
      <c r="T125" s="7" t="n">
        <v>20000</v>
      </c>
      <c r="V125" s="7" t="n">
        <v>-3.35</v>
      </c>
      <c r="X125" s="7" t="n">
        <v>81999</v>
      </c>
      <c r="Z125" s="7" t="n">
        <v>6.39</v>
      </c>
      <c r="AB125" s="7" t="n">
        <v>-20000</v>
      </c>
      <c r="AD125" s="20" t="n">
        <v>0</v>
      </c>
      <c r="AF125" s="20" t="n">
        <v>0.2</v>
      </c>
      <c r="AH125" s="7" t="n">
        <v>10.84</v>
      </c>
      <c r="AJ125" s="9" t="n">
        <v>0</v>
      </c>
      <c r="AL125" s="7" t="n">
        <v>485</v>
      </c>
    </row>
    <row collapsed="false" customFormat="false" customHeight="false" hidden="false" ht="13.3" outlineLevel="0" r="126">
      <c r="A126" s="9" t="s">
        <v>116</v>
      </c>
      <c r="C126" s="4" t="n">
        <v>4.002E-005</v>
      </c>
      <c r="D126" s="0" t="n">
        <v>0</v>
      </c>
      <c r="F126" s="4" t="n">
        <v>4.002E-005</v>
      </c>
      <c r="G126" s="0" t="n">
        <v>0</v>
      </c>
      <c r="I126" s="4" t="n">
        <v>4.75E-008</v>
      </c>
      <c r="J126" s="0" t="n">
        <v>0</v>
      </c>
      <c r="L126" s="4" t="n">
        <v>0.03562</v>
      </c>
      <c r="N126" s="7" t="n">
        <v>50000</v>
      </c>
      <c r="P126" s="7" t="n">
        <v>50000</v>
      </c>
      <c r="R126" s="7" t="n">
        <v>20000</v>
      </c>
      <c r="T126" s="7" t="n">
        <v>20000</v>
      </c>
      <c r="V126" s="7" t="n">
        <v>-3.67</v>
      </c>
      <c r="X126" s="7" t="n">
        <v>87999</v>
      </c>
      <c r="Z126" s="7" t="n">
        <v>6.76</v>
      </c>
      <c r="AB126" s="7" t="n">
        <v>-20000</v>
      </c>
      <c r="AD126" s="20" t="n">
        <v>0</v>
      </c>
      <c r="AF126" s="20" t="n">
        <v>0.2</v>
      </c>
      <c r="AH126" s="7" t="n">
        <v>11.9</v>
      </c>
      <c r="AJ126" s="9" t="n">
        <v>0</v>
      </c>
      <c r="AL126" s="7" t="n">
        <v>565</v>
      </c>
    </row>
    <row collapsed="false" customFormat="false" customHeight="false" hidden="false" ht="13.3" outlineLevel="0" r="127">
      <c r="A127" s="7"/>
      <c r="C127" s="4"/>
      <c r="F127" s="4"/>
      <c r="I127" s="4"/>
      <c r="L127" s="4"/>
      <c r="N127" s="7"/>
      <c r="P127" s="7"/>
      <c r="R127" s="7"/>
      <c r="T127" s="7"/>
      <c r="V127" s="7"/>
      <c r="X127" s="7"/>
      <c r="Z127" s="7"/>
      <c r="AB127" s="7"/>
      <c r="AD127" s="42"/>
      <c r="AF127" s="42"/>
      <c r="AH127" s="7"/>
      <c r="AJ127" s="9"/>
      <c r="AL127" s="7"/>
    </row>
    <row collapsed="false" customFormat="false" customHeight="false" hidden="false" ht="13.3" outlineLevel="0" r="128">
      <c r="A128" s="0" t="s">
        <v>117</v>
      </c>
    </row>
    <row collapsed="false" customFormat="false" customHeight="false" hidden="false" ht="13.3" outlineLevel="0" r="129">
      <c r="A129" s="0" t="s">
        <v>118</v>
      </c>
    </row>
    <row collapsed="false" customFormat="false" customHeight="false" hidden="false" ht="13.3" outlineLevel="0" r="130">
      <c r="A130" s="0" t="s">
        <v>119</v>
      </c>
    </row>
    <row collapsed="false" customFormat="false" customHeight="false" hidden="false" ht="13.3" outlineLevel="0" r="132">
      <c r="A132" s="0" t="s">
        <v>120</v>
      </c>
    </row>
    <row collapsed="false" customFormat="false" customHeight="false" hidden="false" ht="13.3" outlineLevel="0" r="134">
      <c r="A134" s="0" t="s">
        <v>121</v>
      </c>
      <c r="C134" s="0" t="s">
        <v>122</v>
      </c>
      <c r="D134" s="2" t="s">
        <v>123</v>
      </c>
      <c r="F134" s="0" t="s">
        <v>124</v>
      </c>
      <c r="G134" s="0" t="s">
        <v>123</v>
      </c>
      <c r="I134" s="0" t="s">
        <v>125</v>
      </c>
      <c r="J134" s="2" t="n">
        <v>0.001</v>
      </c>
      <c r="L134" s="0" t="s">
        <v>126</v>
      </c>
      <c r="N134" s="0" t="n">
        <v>50000</v>
      </c>
      <c r="P134" s="0" t="n">
        <v>50000</v>
      </c>
      <c r="R134" s="0" t="n">
        <v>15000</v>
      </c>
      <c r="T134" s="0" t="n">
        <v>50000</v>
      </c>
      <c r="V134" s="0" t="n">
        <v>-3.31</v>
      </c>
      <c r="X134" s="0" t="n">
        <v>72609</v>
      </c>
      <c r="Z134" s="0" t="n">
        <v>6.41</v>
      </c>
      <c r="AB134" s="0" t="n">
        <v>-15262</v>
      </c>
      <c r="AD134" s="0" t="n">
        <v>0.91</v>
      </c>
      <c r="AF134" s="0" t="n">
        <v>0.1</v>
      </c>
      <c r="AH134" s="0" t="n">
        <v>6.8</v>
      </c>
      <c r="AJ134" s="0" t="n">
        <v>1.76</v>
      </c>
      <c r="AL134" s="0" t="n">
        <v>354.5</v>
      </c>
    </row>
    <row collapsed="false" customFormat="false" customHeight="false" hidden="false" ht="13.3" outlineLevel="0" r="135">
      <c r="A135" s="0" t="s">
        <v>127</v>
      </c>
      <c r="C135" s="0" t="s">
        <v>128</v>
      </c>
      <c r="D135" s="2" t="s">
        <v>123</v>
      </c>
      <c r="F135" s="0" t="s">
        <v>129</v>
      </c>
      <c r="G135" s="0" t="s">
        <v>123</v>
      </c>
      <c r="I135" s="0" t="s">
        <v>130</v>
      </c>
      <c r="J135" s="2" t="n">
        <v>0.001</v>
      </c>
      <c r="L135" s="0" t="s">
        <v>131</v>
      </c>
      <c r="N135" s="0" t="n">
        <v>50000</v>
      </c>
      <c r="P135" s="0" t="n">
        <v>50000</v>
      </c>
      <c r="R135" s="0" t="n">
        <v>15000</v>
      </c>
      <c r="T135" s="0" t="n">
        <v>50000</v>
      </c>
      <c r="V135" s="0" t="n">
        <v>-2.77</v>
      </c>
      <c r="X135" s="0" t="n">
        <v>47125</v>
      </c>
      <c r="Z135" s="0" t="n">
        <v>6.94</v>
      </c>
      <c r="AB135" s="0" t="n">
        <v>-50815</v>
      </c>
      <c r="AD135" s="0" t="n">
        <v>0.32</v>
      </c>
      <c r="AF135" s="0" t="n">
        <v>0.2</v>
      </c>
      <c r="AH135" s="0" t="n">
        <v>9.4</v>
      </c>
      <c r="AJ135" s="0" t="n">
        <v>1.76</v>
      </c>
      <c r="AL135" s="0" t="n">
        <v>318</v>
      </c>
    </row>
    <row collapsed="false" customFormat="false" customHeight="false" hidden="false" ht="13.3" outlineLevel="0" r="136">
      <c r="A136" s="0" t="s">
        <v>132</v>
      </c>
      <c r="C136" s="0" t="s">
        <v>133</v>
      </c>
      <c r="D136" s="2" t="s">
        <v>123</v>
      </c>
      <c r="F136" s="0" t="s">
        <v>134</v>
      </c>
      <c r="G136" s="0" t="s">
        <v>123</v>
      </c>
      <c r="I136" s="0" t="s">
        <v>135</v>
      </c>
      <c r="J136" s="2" t="n">
        <v>0.001</v>
      </c>
      <c r="L136" s="0" t="s">
        <v>136</v>
      </c>
      <c r="N136" s="0" t="n">
        <v>50000</v>
      </c>
      <c r="P136" s="0" t="n">
        <v>50000</v>
      </c>
      <c r="R136" s="0" t="n">
        <v>15000</v>
      </c>
      <c r="T136" s="0" t="n">
        <v>50000</v>
      </c>
      <c r="V136" s="0" t="n">
        <v>-3.74</v>
      </c>
      <c r="X136" s="0" t="n">
        <v>61637</v>
      </c>
      <c r="Z136" s="0" t="n">
        <v>6.3</v>
      </c>
      <c r="AB136" s="0" t="n">
        <v>-18479</v>
      </c>
      <c r="AD136" s="0" t="n">
        <v>0</v>
      </c>
      <c r="AF136" s="0" t="n">
        <v>0.5</v>
      </c>
      <c r="AH136" s="0" t="n">
        <v>8.3</v>
      </c>
      <c r="AJ136" s="0" t="n">
        <v>1.76</v>
      </c>
      <c r="AL136" s="0" t="n">
        <v>320.1</v>
      </c>
    </row>
    <row collapsed="false" customFormat="false" customHeight="false" hidden="false" ht="13.3" outlineLevel="0" r="139">
      <c r="C139" s="0" t="s">
        <v>137</v>
      </c>
      <c r="D139" s="0" t="s">
        <v>138</v>
      </c>
      <c r="E139" s="0" t="s">
        <v>139</v>
      </c>
      <c r="F139" s="0" t="s">
        <v>140</v>
      </c>
      <c r="G139" s="0" t="s">
        <v>141</v>
      </c>
      <c r="H139" s="0" t="s">
        <v>142</v>
      </c>
      <c r="I139" s="0" t="s">
        <v>143</v>
      </c>
      <c r="J139" s="0" t="s">
        <v>144</v>
      </c>
      <c r="K139" s="0" t="s">
        <v>145</v>
      </c>
      <c r="L139" s="0" t="s">
        <v>146</v>
      </c>
      <c r="M139" s="0" t="s">
        <v>147</v>
      </c>
      <c r="N139" s="0" t="s">
        <v>148</v>
      </c>
      <c r="O139" s="0" t="s">
        <v>149</v>
      </c>
      <c r="P139" s="0" t="s">
        <v>150</v>
      </c>
      <c r="Q139" s="0" t="s">
        <v>151</v>
      </c>
      <c r="R139" s="0" t="s">
        <v>152</v>
      </c>
      <c r="S139" s="0" t="s">
        <v>153</v>
      </c>
      <c r="T139" s="0" t="s">
        <v>154</v>
      </c>
      <c r="U139" s="0" t="s">
        <v>155</v>
      </c>
    </row>
    <row collapsed="false" customFormat="false" customHeight="false" hidden="false" ht="13.3" outlineLevel="0" r="140">
      <c r="B140" s="0" t="s">
        <v>108</v>
      </c>
      <c r="H140" s="0" t="n">
        <v>1420</v>
      </c>
      <c r="I140" s="0" t="n">
        <v>3360</v>
      </c>
      <c r="J140" s="0" t="n">
        <v>3360</v>
      </c>
      <c r="K140" s="0" t="n">
        <v>1690</v>
      </c>
      <c r="L140" s="0" t="s">
        <v>112</v>
      </c>
      <c r="M140" s="0" t="s">
        <v>112</v>
      </c>
      <c r="N140" s="0" t="s">
        <v>156</v>
      </c>
      <c r="O140" s="0" t="s">
        <v>157</v>
      </c>
      <c r="P140" s="0" t="n">
        <v>8314</v>
      </c>
      <c r="Q140" s="0" t="s">
        <v>158</v>
      </c>
      <c r="R140" s="0" t="s">
        <v>158</v>
      </c>
      <c r="S140" s="0" t="s">
        <v>158</v>
      </c>
      <c r="T140" s="0" t="s">
        <v>158</v>
      </c>
      <c r="U140" s="0" t="s">
        <v>158</v>
      </c>
    </row>
    <row collapsed="false" customFormat="false" customHeight="false" hidden="false" ht="13.3" outlineLevel="0" r="141">
      <c r="D141" s="0" t="s">
        <v>1</v>
      </c>
      <c r="E141" s="0" t="s">
        <v>159</v>
      </c>
      <c r="H141" s="0" t="s">
        <v>160</v>
      </c>
    </row>
    <row collapsed="false" customFormat="false" customHeight="false" hidden="false" ht="13.3" outlineLevel="0" r="142">
      <c r="D142" s="30" t="n">
        <f aca="false">LN(2)/K140 *24</f>
        <v>0.0098435102564726</v>
      </c>
      <c r="E142" s="0" t="n">
        <f aca="false">LN(2)/J140*24</f>
        <v>0.0049510512897139</v>
      </c>
      <c r="H142" s="0" t="n">
        <f aca="false">LN(2)/H140*24</f>
        <v>0.0117151636150977</v>
      </c>
      <c r="I142" s="30" t="n">
        <f aca="false">LN(2)/I140</f>
        <v>0.000206293803738079</v>
      </c>
      <c r="L142" s="20"/>
      <c r="M142" s="20"/>
      <c r="N142" s="20"/>
      <c r="O142" s="0" t="n">
        <v>4.9E-015</v>
      </c>
    </row>
    <row collapsed="false" customFormat="false" customHeight="false" hidden="false" ht="13.3" outlineLevel="0" r="143">
      <c r="O143" s="0" t="n">
        <f aca="false">O142*24</f>
        <v>1.176E-013</v>
      </c>
    </row>
    <row collapsed="false" customFormat="false" customHeight="false" hidden="false" ht="13.3" outlineLevel="0" r="145">
      <c r="A145" s="0" t="s">
        <v>0</v>
      </c>
      <c r="B145" s="0" t="s">
        <v>1</v>
      </c>
      <c r="C145" s="0" t="s">
        <v>2</v>
      </c>
    </row>
    <row collapsed="false" customFormat="false" customHeight="false" hidden="false" ht="13.3" outlineLevel="0" r="146">
      <c r="B146" s="0" t="s">
        <v>21</v>
      </c>
      <c r="C146" s="0" t="s">
        <v>161</v>
      </c>
      <c r="X146" s="0" t="s">
        <v>29</v>
      </c>
    </row>
    <row collapsed="false" customFormat="false" customHeight="false" hidden="false" ht="13.3" outlineLevel="0" r="148">
      <c r="A148" s="0" t="s">
        <v>162</v>
      </c>
      <c r="B148" s="0" t="n">
        <v>0</v>
      </c>
      <c r="C148" s="0" t="n">
        <v>0</v>
      </c>
      <c r="P148" s="43"/>
    </row>
    <row collapsed="false" customFormat="false" customHeight="false" hidden="false" ht="13.3" outlineLevel="0" r="160">
      <c r="E160" s="0" t="s">
        <v>0</v>
      </c>
      <c r="F160" s="0" t="s">
        <v>1</v>
      </c>
      <c r="G160" s="0" t="s">
        <v>2</v>
      </c>
      <c r="H160" s="0" t="s">
        <v>3</v>
      </c>
      <c r="I160" s="0" t="s">
        <v>4</v>
      </c>
      <c r="J160" s="0" t="s">
        <v>5</v>
      </c>
      <c r="K160" s="0" t="s">
        <v>6</v>
      </c>
      <c r="L160" s="0" t="s">
        <v>7</v>
      </c>
      <c r="M160" s="0" t="s">
        <v>8</v>
      </c>
      <c r="N160" s="0" t="s">
        <v>9</v>
      </c>
      <c r="O160" s="0" t="s">
        <v>10</v>
      </c>
      <c r="P160" s="0" t="s">
        <v>11</v>
      </c>
      <c r="Q160" s="0" t="s">
        <v>12</v>
      </c>
      <c r="R160" s="0" t="s">
        <v>13</v>
      </c>
      <c r="S160" s="0" t="s">
        <v>14</v>
      </c>
      <c r="T160" s="0" t="s">
        <v>15</v>
      </c>
      <c r="U160" s="0" t="s">
        <v>16</v>
      </c>
      <c r="V160" s="0" t="s">
        <v>17</v>
      </c>
      <c r="W160" s="0" t="s">
        <v>18</v>
      </c>
      <c r="X160" s="0" t="s">
        <v>19</v>
      </c>
      <c r="Y160" s="0" t="s">
        <v>20</v>
      </c>
    </row>
    <row collapsed="false" customFormat="false" customHeight="false" hidden="false" ht="13.3" outlineLevel="0" r="162">
      <c r="F162" s="0" t="s">
        <v>21</v>
      </c>
      <c r="G162" s="0" t="s">
        <v>161</v>
      </c>
      <c r="H162" s="0" t="s">
        <v>163</v>
      </c>
      <c r="I162" s="0" t="s">
        <v>21</v>
      </c>
      <c r="J162" s="0" t="s">
        <v>161</v>
      </c>
      <c r="K162" s="0" t="s">
        <v>163</v>
      </c>
      <c r="L162" s="0" t="s">
        <v>23</v>
      </c>
      <c r="M162" s="0" t="s">
        <v>24</v>
      </c>
      <c r="N162" s="0" t="s">
        <v>21</v>
      </c>
      <c r="O162" s="0" t="s">
        <v>25</v>
      </c>
      <c r="P162" s="0" t="s">
        <v>25</v>
      </c>
      <c r="Q162" s="0" t="s">
        <v>25</v>
      </c>
      <c r="R162" s="0" t="s">
        <v>25</v>
      </c>
    </row>
    <row collapsed="false" customFormat="false" customHeight="false" hidden="false" ht="13.3" outlineLevel="0" r="163">
      <c r="F163" s="0" t="s">
        <v>26</v>
      </c>
      <c r="G163" s="0" t="s">
        <v>27</v>
      </c>
      <c r="H163" s="0" t="s">
        <v>26</v>
      </c>
      <c r="I163" s="0" t="s">
        <v>27</v>
      </c>
      <c r="J163" s="0" t="s">
        <v>26</v>
      </c>
      <c r="K163" s="0" t="s">
        <v>26</v>
      </c>
      <c r="L163" s="0" t="s">
        <v>26</v>
      </c>
      <c r="M163" s="0" t="s">
        <v>164</v>
      </c>
      <c r="N163" s="0" t="s">
        <v>165</v>
      </c>
      <c r="O163" s="0" t="s">
        <v>29</v>
      </c>
    </row>
    <row collapsed="false" customFormat="false" customHeight="false" hidden="false" ht="13.3" outlineLevel="0" r="165">
      <c r="E165" s="0" t="s">
        <v>162</v>
      </c>
      <c r="F165" s="43" t="s">
        <v>166</v>
      </c>
      <c r="G165" s="0" t="n">
        <v>0</v>
      </c>
      <c r="H165" s="43" t="s">
        <v>167</v>
      </c>
      <c r="I165" s="0" t="n">
        <v>0</v>
      </c>
      <c r="J165" s="43" t="s">
        <v>168</v>
      </c>
      <c r="K165" s="0" t="n">
        <v>0</v>
      </c>
      <c r="L165" s="43" t="s">
        <v>166</v>
      </c>
      <c r="M165" s="0" t="n">
        <v>20000</v>
      </c>
      <c r="N165" s="0" t="n">
        <v>10000</v>
      </c>
      <c r="O165" s="0" t="n">
        <v>10000</v>
      </c>
      <c r="P165" s="0" t="n">
        <v>10000</v>
      </c>
      <c r="Q165" s="0" t="n">
        <v>2</v>
      </c>
      <c r="R165" s="0" t="n">
        <v>60000</v>
      </c>
      <c r="S165" s="0" t="n">
        <v>2</v>
      </c>
      <c r="T165" s="0" t="n">
        <v>-15000</v>
      </c>
      <c r="U165" s="0" t="n">
        <v>0</v>
      </c>
      <c r="V165" s="43" t="s">
        <v>169</v>
      </c>
      <c r="W165" s="0" t="n">
        <v>-2.284</v>
      </c>
      <c r="X165" s="0" t="n">
        <v>10</v>
      </c>
      <c r="Y165" s="0" t="n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"/>
  <sheetViews>
    <sheetView colorId="64" defaultGridColor="true" rightToLeft="false" showFormulas="false" showGridLines="true" showOutlineSymbols="true" showRowColHeaders="true" showZeros="true" tabSelected="false" topLeftCell="V1" view="normal" windowProtection="false" workbookViewId="0" zoomScale="83" zoomScaleNormal="83" zoomScalePageLayoutView="100">
      <selection activeCell="AN1" activeCellId="0" pane="topLeft" sqref="AN1"/>
    </sheetView>
  </sheetViews>
  <cols>
    <col collapsed="false" hidden="false" max="1025" min="1" style="0" width="9.46666666666667"/>
  </cols>
  <sheetData>
    <row collapsed="false" customFormat="true" customHeight="false" hidden="false" ht="13.3" outlineLevel="0" r="1" s="16">
      <c r="A1" s="16" t="s">
        <v>0</v>
      </c>
      <c r="C1" s="16" t="s">
        <v>1</v>
      </c>
      <c r="E1" s="16" t="s">
        <v>2</v>
      </c>
      <c r="G1" s="16" t="s">
        <v>3</v>
      </c>
      <c r="I1" s="16" t="s">
        <v>4</v>
      </c>
      <c r="K1" s="16" t="s">
        <v>5</v>
      </c>
      <c r="M1" s="16" t="s">
        <v>6</v>
      </c>
      <c r="O1" s="16" t="s">
        <v>7</v>
      </c>
      <c r="Q1" s="16" t="s">
        <v>8</v>
      </c>
      <c r="S1" s="16" t="s">
        <v>9</v>
      </c>
      <c r="U1" s="16" t="s">
        <v>10</v>
      </c>
      <c r="W1" s="16" t="s">
        <v>11</v>
      </c>
      <c r="Y1" s="16" t="s">
        <v>12</v>
      </c>
      <c r="AA1" s="16" t="s">
        <v>13</v>
      </c>
      <c r="AC1" s="16" t="s">
        <v>14</v>
      </c>
      <c r="AE1" s="16" t="s">
        <v>15</v>
      </c>
      <c r="AG1" s="16" t="s">
        <v>16</v>
      </c>
      <c r="AI1" s="16" t="s">
        <v>17</v>
      </c>
      <c r="AK1" s="16" t="s">
        <v>18</v>
      </c>
      <c r="AM1" s="16" t="s">
        <v>19</v>
      </c>
      <c r="AO1" s="16" t="s">
        <v>20</v>
      </c>
    </row>
    <row collapsed="false" customFormat="true" customHeight="false" hidden="false" ht="13.3" outlineLevel="0" r="2" s="16">
      <c r="C2" s="66" t="s">
        <v>21</v>
      </c>
      <c r="D2" s="66"/>
      <c r="E2" s="66" t="s">
        <v>22</v>
      </c>
      <c r="G2" s="16" t="s">
        <v>21</v>
      </c>
      <c r="I2" s="16" t="s">
        <v>22</v>
      </c>
      <c r="K2" s="16" t="s">
        <v>23</v>
      </c>
      <c r="M2" s="16" t="s">
        <v>24</v>
      </c>
      <c r="O2" s="16" t="s">
        <v>21</v>
      </c>
      <c r="Q2" s="16" t="s">
        <v>25</v>
      </c>
      <c r="S2" s="16" t="s">
        <v>25</v>
      </c>
      <c r="U2" s="16" t="s">
        <v>25</v>
      </c>
      <c r="W2" s="16" t="s">
        <v>25</v>
      </c>
      <c r="Y2" s="16" t="s">
        <v>26</v>
      </c>
      <c r="AA2" s="16" t="s">
        <v>27</v>
      </c>
      <c r="AC2" s="16" t="s">
        <v>26</v>
      </c>
      <c r="AE2" s="16" t="s">
        <v>27</v>
      </c>
      <c r="AG2" s="16" t="s">
        <v>26</v>
      </c>
      <c r="AI2" s="16" t="s">
        <v>26</v>
      </c>
      <c r="AK2" s="16" t="s">
        <v>26</v>
      </c>
      <c r="AM2" s="16" t="s">
        <v>28</v>
      </c>
      <c r="AO2" s="16" t="s">
        <v>29</v>
      </c>
    </row>
    <row collapsed="false" customFormat="false" customHeight="false" hidden="false" ht="13.3" outlineLevel="0" r="4">
      <c r="A4" s="16" t="s">
        <v>307</v>
      </c>
      <c r="E4" s="0" t="n">
        <v>0</v>
      </c>
      <c r="I4" s="0" t="n">
        <v>0</v>
      </c>
      <c r="M4" s="0" t="n">
        <v>0</v>
      </c>
      <c r="Q4" s="0" t="s">
        <v>308</v>
      </c>
      <c r="S4" s="0" t="s">
        <v>308</v>
      </c>
      <c r="U4" s="0" t="s">
        <v>308</v>
      </c>
      <c r="W4" s="0" t="s">
        <v>308</v>
      </c>
      <c r="Y4" s="0" t="s">
        <v>12</v>
      </c>
      <c r="AC4" s="0" t="s">
        <v>14</v>
      </c>
      <c r="AG4" s="0" t="n">
        <v>0</v>
      </c>
      <c r="AI4" s="0" t="n">
        <v>0.3</v>
      </c>
    </row>
    <row collapsed="false" customFormat="false" customHeight="false" hidden="false" ht="13.3" outlineLevel="0" r="5">
      <c r="A5" s="16"/>
    </row>
    <row collapsed="false" customFormat="false" customHeight="false" hidden="false" ht="13.3" outlineLevel="0" r="6">
      <c r="A6" s="16" t="s">
        <v>309</v>
      </c>
    </row>
    <row collapsed="false" customFormat="false" customHeight="false" hidden="false" ht="13.3" outlineLevel="0" r="7">
      <c r="A7" s="16"/>
    </row>
    <row collapsed="false" customFormat="false" customHeight="false" hidden="false" ht="13.3" outlineLevel="0" r="8">
      <c r="A8" s="16" t="s">
        <v>310</v>
      </c>
    </row>
    <row collapsed="false" customFormat="false" customHeight="false" hidden="false" ht="13.3" outlineLevel="0" r="9">
      <c r="A9" s="16"/>
    </row>
    <row collapsed="false" customFormat="false" customHeight="false" hidden="false" ht="13.3" outlineLevel="0" r="10">
      <c r="A10" s="16" t="s">
        <v>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3" zoomScaleNormal="83" zoomScalePageLayoutView="100">
      <selection activeCell="E4" activeCellId="0" pane="topLeft" sqref="E4"/>
    </sheetView>
  </sheetViews>
  <cols>
    <col collapsed="false" hidden="false" max="1025" min="1" style="0" width="9.46666666666667"/>
  </cols>
  <sheetData>
    <row collapsed="false" customFormat="false" customHeight="false" hidden="false" ht="13.3" outlineLevel="0" r="1">
      <c r="A1" s="0" t="s">
        <v>0</v>
      </c>
      <c r="C1" s="0" t="s">
        <v>12</v>
      </c>
      <c r="D1" s="0" t="s">
        <v>14</v>
      </c>
      <c r="E1" s="0" t="s">
        <v>170</v>
      </c>
      <c r="F1" s="0" t="s">
        <v>16</v>
      </c>
      <c r="G1" s="0" t="s">
        <v>17</v>
      </c>
      <c r="H1" s="0" t="s">
        <v>18</v>
      </c>
      <c r="I1" s="0" t="s">
        <v>312</v>
      </c>
    </row>
    <row collapsed="false" customFormat="false" customHeight="false" hidden="false" ht="13.3" outlineLevel="0" r="2">
      <c r="C2" s="0" t="s">
        <v>26</v>
      </c>
      <c r="D2" s="0" t="s">
        <v>26</v>
      </c>
      <c r="F2" s="0" t="s">
        <v>26</v>
      </c>
      <c r="G2" s="0" t="s">
        <v>26</v>
      </c>
      <c r="H2" s="0" t="s">
        <v>26</v>
      </c>
      <c r="I2" s="0" t="s">
        <v>313</v>
      </c>
    </row>
    <row collapsed="false" customFormat="false" customHeight="false" hidden="false" ht="13.3" outlineLevel="0" r="4">
      <c r="A4" s="3" t="s">
        <v>30</v>
      </c>
      <c r="C4" s="7" t="n">
        <v>-0.05</v>
      </c>
      <c r="D4" s="7" t="n">
        <v>2.83</v>
      </c>
      <c r="E4" s="0" t="n">
        <f aca="false">D4-C4</f>
        <v>2.88</v>
      </c>
      <c r="F4" s="8" t="n">
        <v>0</v>
      </c>
      <c r="G4" s="8" t="n">
        <v>0</v>
      </c>
      <c r="H4" s="7" t="n">
        <v>2.82</v>
      </c>
      <c r="I4" s="61" t="n">
        <f aca="false">1.318*E4-2.2841</f>
        <v>1.51174</v>
      </c>
      <c r="L4" s="6"/>
      <c r="N4" s="7"/>
      <c r="P4" s="7"/>
      <c r="R4" s="7"/>
      <c r="T4" s="7"/>
      <c r="AJ4" s="10"/>
      <c r="AL4" s="7"/>
    </row>
    <row collapsed="false" customFormat="false" customHeight="false" hidden="false" ht="13.3" outlineLevel="0" r="5">
      <c r="A5" s="18" t="s">
        <v>47</v>
      </c>
      <c r="C5" s="7" t="n">
        <v>-1.51</v>
      </c>
      <c r="D5" s="7" t="n">
        <v>5.61</v>
      </c>
      <c r="E5" s="0" t="n">
        <f aca="false">D5-C5</f>
        <v>7.12</v>
      </c>
      <c r="F5" s="7" t="n">
        <v>0</v>
      </c>
      <c r="G5" s="7" t="n">
        <v>0</v>
      </c>
      <c r="H5" s="7" t="n">
        <v>6.55</v>
      </c>
      <c r="I5" s="61" t="n">
        <f aca="false">1.318*E5-2.2841</f>
        <v>7.10006</v>
      </c>
    </row>
    <row collapsed="false" customFormat="false" customHeight="false" hidden="false" ht="13.3" outlineLevel="0" r="6">
      <c r="A6" s="11" t="s">
        <v>43</v>
      </c>
      <c r="B6" s="12"/>
      <c r="C6" s="9" t="n">
        <v>-3.58</v>
      </c>
      <c r="D6" s="9" t="n">
        <v>3.81</v>
      </c>
      <c r="E6" s="0" t="n">
        <f aca="false">D6-C6</f>
        <v>7.39</v>
      </c>
      <c r="F6" s="15" t="n">
        <v>0</v>
      </c>
      <c r="G6" s="15" t="n">
        <v>0.71</v>
      </c>
      <c r="H6" s="13" t="n">
        <v>7.51</v>
      </c>
      <c r="I6" s="61" t="n">
        <f aca="false">1.318*E6-2.2841</f>
        <v>7.45592</v>
      </c>
      <c r="J6" s="9"/>
      <c r="L6" s="4"/>
      <c r="N6" s="7"/>
      <c r="P6" s="7"/>
      <c r="R6" s="7"/>
      <c r="T6" s="7"/>
      <c r="AJ6" s="9"/>
      <c r="AL6" s="7"/>
    </row>
    <row collapsed="false" customFormat="false" customHeight="false" hidden="false" ht="13.3" outlineLevel="0" r="7">
      <c r="A7" s="11" t="s">
        <v>42</v>
      </c>
      <c r="B7" s="12"/>
      <c r="C7" s="9" t="n">
        <v>-3.96</v>
      </c>
      <c r="D7" s="13" t="n">
        <v>3.59988307207369</v>
      </c>
      <c r="E7" s="0" t="n">
        <f aca="false">D7-C7</f>
        <v>7.55988307207369</v>
      </c>
      <c r="F7" s="15" t="n">
        <v>0</v>
      </c>
      <c r="G7" s="15" t="n">
        <v>0.68</v>
      </c>
      <c r="H7" s="15" t="n">
        <v>7.68</v>
      </c>
      <c r="I7" s="61" t="n">
        <f aca="false">1.318*E7-2.2841</f>
        <v>7.67982588899312</v>
      </c>
      <c r="J7" s="9"/>
      <c r="L7" s="4"/>
      <c r="N7" s="7"/>
      <c r="P7" s="7"/>
      <c r="R7" s="7"/>
      <c r="T7" s="7"/>
      <c r="AJ7" s="9"/>
      <c r="AL7" s="7"/>
    </row>
    <row collapsed="false" customFormat="false" customHeight="false" hidden="false" ht="13.3" outlineLevel="0" r="8">
      <c r="A8" s="18" t="s">
        <v>49</v>
      </c>
      <c r="C8" s="7" t="n">
        <v>-5.82</v>
      </c>
      <c r="D8" s="7" t="n">
        <v>3.08</v>
      </c>
      <c r="E8" s="0" t="n">
        <f aca="false">D8-C8</f>
        <v>8.9</v>
      </c>
      <c r="F8" s="7" t="n">
        <v>0.36</v>
      </c>
      <c r="G8" s="7" t="n">
        <v>0.9</v>
      </c>
      <c r="H8" s="7" t="n">
        <v>7.84</v>
      </c>
      <c r="I8" s="61" t="n">
        <f aca="false">1.318*E8-2.2841</f>
        <v>9.4461</v>
      </c>
      <c r="J8" s="9"/>
      <c r="L8" s="4"/>
      <c r="N8" s="7"/>
      <c r="P8" s="7"/>
      <c r="R8" s="7"/>
      <c r="T8" s="7"/>
      <c r="AJ8" s="9"/>
      <c r="AL8" s="7"/>
    </row>
    <row collapsed="false" customFormat="false" customHeight="false" hidden="false" ht="13.3" outlineLevel="0" r="9">
      <c r="A9" s="18" t="s">
        <v>48</v>
      </c>
      <c r="C9" s="7" t="n">
        <v>-6.96</v>
      </c>
      <c r="D9" s="7" t="n">
        <v>2.75</v>
      </c>
      <c r="E9" s="0" t="n">
        <f aca="false">D9-C9</f>
        <v>9.71</v>
      </c>
      <c r="F9" s="7" t="n">
        <v>0.32</v>
      </c>
      <c r="G9" s="7" t="n">
        <v>0.96</v>
      </c>
      <c r="H9" s="7" t="n">
        <v>7.91</v>
      </c>
      <c r="I9" s="61" t="n">
        <f aca="false">1.318*E9-2.2841</f>
        <v>10.51368</v>
      </c>
    </row>
    <row collapsed="false" customFormat="false" customHeight="false" hidden="false" ht="13.3" outlineLevel="0" r="10">
      <c r="A10" s="9" t="s">
        <v>44</v>
      </c>
      <c r="B10" s="16"/>
      <c r="C10" s="9" t="n">
        <v>-1.9</v>
      </c>
      <c r="D10" s="9" t="n">
        <v>5.71</v>
      </c>
      <c r="E10" s="0" t="n">
        <f aca="false">D10-C10</f>
        <v>7.61</v>
      </c>
      <c r="F10" s="7" t="n">
        <v>0</v>
      </c>
      <c r="G10" s="7" t="n">
        <v>0.15</v>
      </c>
      <c r="H10" s="7" t="n">
        <v>8.28</v>
      </c>
      <c r="I10" s="61" t="n">
        <f aca="false">1.318*E10-2.2841</f>
        <v>7.74588</v>
      </c>
    </row>
    <row collapsed="false" customFormat="false" customHeight="false" hidden="false" ht="13.3" outlineLevel="0" r="11">
      <c r="A11" s="18" t="s">
        <v>50</v>
      </c>
      <c r="C11" s="7" t="n">
        <v>-6.58</v>
      </c>
      <c r="D11" s="7" t="n">
        <v>3.09</v>
      </c>
      <c r="E11" s="0" t="n">
        <f aca="false">D11-C11</f>
        <v>9.67</v>
      </c>
      <c r="F11" s="7" t="n">
        <v>0</v>
      </c>
      <c r="G11" s="7" t="n">
        <v>0.94</v>
      </c>
      <c r="H11" s="7" t="n">
        <v>9.36</v>
      </c>
      <c r="I11" s="61" t="n">
        <f aca="false">1.318*E11-2.2841</f>
        <v>10.46096</v>
      </c>
      <c r="J11" s="6"/>
      <c r="L11" s="6"/>
      <c r="N11" s="9"/>
      <c r="P11" s="9"/>
      <c r="R11" s="9"/>
      <c r="T11" s="9"/>
      <c r="AJ11" s="9"/>
      <c r="AL11" s="9"/>
    </row>
    <row collapsed="false" customFormat="false" customHeight="false" hidden="false" ht="13.3" outlineLevel="0" r="12">
      <c r="A12" s="7" t="s">
        <v>32</v>
      </c>
      <c r="C12" s="7" t="n">
        <v>-2.77</v>
      </c>
      <c r="D12" s="7" t="n">
        <v>6.94</v>
      </c>
      <c r="E12" s="0" t="n">
        <f aca="false">D12-C12</f>
        <v>9.71</v>
      </c>
      <c r="F12" s="7" t="n">
        <v>0.07</v>
      </c>
      <c r="G12" s="7" t="n">
        <v>0.2</v>
      </c>
      <c r="H12" s="7" t="n">
        <v>9.427</v>
      </c>
      <c r="I12" s="61" t="n">
        <f aca="false">1.318*E12-2.2841</f>
        <v>10.51368</v>
      </c>
      <c r="J12" s="6"/>
      <c r="L12" s="6"/>
      <c r="N12" s="9"/>
      <c r="P12" s="9"/>
      <c r="R12" s="9"/>
      <c r="T12" s="9"/>
      <c r="AJ12" s="9"/>
      <c r="AL12" s="9"/>
    </row>
    <row collapsed="false" customFormat="false" customHeight="false" hidden="false" ht="13.3" outlineLevel="0" r="13">
      <c r="A13" s="18" t="s">
        <v>51</v>
      </c>
      <c r="C13" s="7" t="n">
        <v>-6.26</v>
      </c>
      <c r="D13" s="7" t="n">
        <v>3.1</v>
      </c>
      <c r="E13" s="0" t="n">
        <f aca="false">D13-C13</f>
        <v>9.36</v>
      </c>
      <c r="F13" s="7" t="n">
        <v>0</v>
      </c>
      <c r="G13" s="7" t="n">
        <v>0.98</v>
      </c>
      <c r="H13" s="7" t="n">
        <v>9.72</v>
      </c>
      <c r="I13" s="61" t="n">
        <f aca="false">1.318*E13-2.2841</f>
        <v>10.05238</v>
      </c>
      <c r="J13" s="6"/>
      <c r="L13" s="6"/>
      <c r="N13" s="9"/>
      <c r="P13" s="9"/>
      <c r="R13" s="9"/>
      <c r="T13" s="9"/>
      <c r="AJ13" s="9"/>
      <c r="AL13" s="9"/>
    </row>
    <row collapsed="false" customFormat="false" customHeight="false" hidden="false" ht="13.3" outlineLevel="0" r="14">
      <c r="A14" s="9" t="s">
        <v>34</v>
      </c>
      <c r="C14" s="9" t="n">
        <v>-2.7</v>
      </c>
      <c r="D14" s="9" t="n">
        <v>5.92</v>
      </c>
      <c r="E14" s="0" t="n">
        <f aca="false">D14-C14</f>
        <v>8.62</v>
      </c>
      <c r="F14" s="9" t="n">
        <v>0</v>
      </c>
      <c r="G14" s="9" t="n">
        <v>0.178</v>
      </c>
      <c r="H14" s="9" t="n">
        <v>9.79</v>
      </c>
      <c r="I14" s="61" t="n">
        <f aca="false">1.318*E14-2.2841</f>
        <v>9.07706</v>
      </c>
      <c r="J14" s="6"/>
      <c r="L14" s="6"/>
      <c r="N14" s="9"/>
      <c r="P14" s="9"/>
      <c r="R14" s="9"/>
      <c r="T14" s="9"/>
      <c r="AJ14" s="9"/>
      <c r="AL14" s="9"/>
    </row>
    <row collapsed="false" customFormat="false" customHeight="false" hidden="false" ht="13.3" outlineLevel="0" r="15">
      <c r="A15" s="7" t="s">
        <v>33</v>
      </c>
      <c r="C15" s="7" t="n">
        <v>-3.74</v>
      </c>
      <c r="D15" s="7" t="n">
        <v>6.3</v>
      </c>
      <c r="E15" s="0" t="n">
        <f aca="false">D15-C15</f>
        <v>10.04</v>
      </c>
      <c r="F15" s="7" t="n">
        <v>0</v>
      </c>
      <c r="G15" s="7" t="n">
        <v>0</v>
      </c>
      <c r="H15" s="7" t="n">
        <v>9.88</v>
      </c>
      <c r="I15" s="61" t="n">
        <f aca="false">1.318*E15-2.2841</f>
        <v>10.94862</v>
      </c>
      <c r="J15" s="6"/>
      <c r="L15" s="6"/>
      <c r="N15" s="9"/>
      <c r="P15" s="9"/>
      <c r="R15" s="9"/>
      <c r="T15" s="9"/>
      <c r="AJ15" s="9"/>
      <c r="AL15" s="3"/>
    </row>
    <row collapsed="false" customFormat="false" customHeight="false" hidden="false" ht="13.3" outlineLevel="0" r="16">
      <c r="A16" s="7" t="s">
        <v>31</v>
      </c>
      <c r="C16" s="7" t="n">
        <v>-3.31</v>
      </c>
      <c r="D16" s="7" t="n">
        <v>6.41</v>
      </c>
      <c r="E16" s="0" t="n">
        <f aca="false">D16-C16</f>
        <v>9.72</v>
      </c>
      <c r="F16" s="7" t="n">
        <v>0.08</v>
      </c>
      <c r="G16" s="7" t="n">
        <v>0.24</v>
      </c>
      <c r="H16" s="7" t="n">
        <v>10.137</v>
      </c>
      <c r="I16" s="61" t="n">
        <f aca="false">1.318*E16-2.2841</f>
        <v>10.52686</v>
      </c>
      <c r="J16" s="6"/>
      <c r="L16" s="6"/>
      <c r="N16" s="9"/>
      <c r="P16" s="9"/>
      <c r="R16" s="9"/>
      <c r="T16" s="9"/>
      <c r="AJ16" s="9"/>
      <c r="AL16" s="3"/>
    </row>
    <row collapsed="false" customFormat="false" customHeight="false" hidden="false" ht="13.3" outlineLevel="0" r="17">
      <c r="A17" s="9" t="s">
        <v>45</v>
      </c>
      <c r="B17" s="16"/>
      <c r="C17" s="9" t="n">
        <v>-2.04</v>
      </c>
      <c r="D17" s="9" t="n">
        <v>6.75</v>
      </c>
      <c r="E17" s="0" t="n">
        <f aca="false">D17-C17</f>
        <v>8.79</v>
      </c>
      <c r="F17" s="7" t="n">
        <v>0</v>
      </c>
      <c r="G17" s="7" t="n">
        <v>0.11</v>
      </c>
      <c r="H17" s="9" t="n">
        <v>10.58</v>
      </c>
      <c r="I17" s="61" t="n">
        <f aca="false">1.318*E17-2.2841</f>
        <v>9.30112</v>
      </c>
      <c r="J17" s="6"/>
      <c r="L17" s="6"/>
      <c r="N17" s="9"/>
      <c r="P17" s="9"/>
      <c r="R17" s="9"/>
      <c r="T17" s="9"/>
      <c r="AJ17" s="9"/>
      <c r="AL17" s="3"/>
    </row>
    <row collapsed="false" customFormat="false" customHeight="false" hidden="false" ht="13.3" outlineLevel="0" r="18">
      <c r="A18" s="9" t="s">
        <v>35</v>
      </c>
      <c r="C18" s="9" t="n">
        <v>-3.12</v>
      </c>
      <c r="D18" s="9" t="n">
        <v>6.53</v>
      </c>
      <c r="E18" s="0" t="n">
        <f aca="false">D18-C18</f>
        <v>9.65</v>
      </c>
      <c r="F18" s="9" t="n">
        <v>0</v>
      </c>
      <c r="G18" s="9" t="n">
        <v>0.167</v>
      </c>
      <c r="H18" s="9" t="n">
        <v>10.84</v>
      </c>
      <c r="I18" s="61" t="n">
        <f aca="false">1.318*E18-2.2841</f>
        <v>10.4346</v>
      </c>
      <c r="J18" s="6"/>
      <c r="L18" s="6"/>
      <c r="N18" s="9"/>
      <c r="P18" s="9"/>
      <c r="R18" s="9"/>
      <c r="T18" s="9"/>
      <c r="AJ18" s="9"/>
      <c r="AL18" s="3"/>
    </row>
    <row collapsed="false" customFormat="false" customHeight="false" hidden="false" ht="13.3" outlineLevel="0" r="19">
      <c r="A19" s="9" t="s">
        <v>46</v>
      </c>
      <c r="B19" s="16"/>
      <c r="C19" s="9" t="n">
        <v>-2.05</v>
      </c>
      <c r="D19" s="9" t="n">
        <v>7.19</v>
      </c>
      <c r="E19" s="0" t="n">
        <f aca="false">D19-C19</f>
        <v>9.24</v>
      </c>
      <c r="F19" s="7" t="n">
        <v>0</v>
      </c>
      <c r="G19" s="7" t="n">
        <v>0.09</v>
      </c>
      <c r="H19" s="9" t="n">
        <v>10.89</v>
      </c>
      <c r="I19" s="61" t="n">
        <f aca="false">1.318*E19-2.2841</f>
        <v>9.89422</v>
      </c>
    </row>
    <row collapsed="false" customFormat="false" customHeight="false" hidden="false" ht="13.3" outlineLevel="0" r="20">
      <c r="A20" s="9" t="s">
        <v>36</v>
      </c>
      <c r="C20" s="9" t="n">
        <v>-3.58</v>
      </c>
      <c r="D20" s="9" t="n">
        <v>6.84</v>
      </c>
      <c r="E20" s="0" t="n">
        <f aca="false">D20-C20</f>
        <v>10.42</v>
      </c>
      <c r="F20" s="9" t="n">
        <v>0</v>
      </c>
      <c r="G20" s="9" t="n">
        <v>0.156</v>
      </c>
      <c r="H20" s="9" t="n">
        <v>11.8</v>
      </c>
      <c r="I20" s="61" t="n">
        <f aca="false">1.318*E20-2.2841</f>
        <v>11.44946</v>
      </c>
      <c r="J20" s="6"/>
      <c r="K20" s="12"/>
      <c r="L20" s="4"/>
      <c r="M20" s="12"/>
      <c r="N20" s="9"/>
      <c r="O20" s="12"/>
      <c r="P20" s="9"/>
      <c r="Q20" s="12"/>
      <c r="R20" s="9"/>
      <c r="S20" s="12"/>
      <c r="T20" s="9"/>
      <c r="U20" s="12"/>
      <c r="AI20" s="14"/>
      <c r="AJ20" s="9"/>
      <c r="AK20" s="14"/>
      <c r="AL20" s="13"/>
    </row>
    <row collapsed="false" customFormat="false" customHeight="false" hidden="false" ht="13.3" outlineLevel="0" r="21">
      <c r="A21" s="9" t="s">
        <v>37</v>
      </c>
      <c r="C21" s="9" t="n">
        <v>-3.68</v>
      </c>
      <c r="D21" s="9" t="n">
        <v>7.36</v>
      </c>
      <c r="E21" s="0" t="n">
        <f aca="false">D21-C21</f>
        <v>11.04</v>
      </c>
      <c r="F21" s="9" t="n">
        <v>0</v>
      </c>
      <c r="G21" s="9" t="n">
        <v>0.145</v>
      </c>
      <c r="H21" s="9" t="n">
        <v>12.7</v>
      </c>
      <c r="I21" s="61" t="n">
        <f aca="false">1.318*E21-2.2841</f>
        <v>12.26662</v>
      </c>
      <c r="J21" s="6"/>
      <c r="K21" s="12"/>
      <c r="L21" s="4"/>
      <c r="M21" s="12"/>
      <c r="N21" s="9"/>
      <c r="O21" s="12"/>
      <c r="P21" s="9"/>
      <c r="Q21" s="12"/>
      <c r="R21" s="9"/>
      <c r="S21" s="12"/>
      <c r="T21" s="9"/>
      <c r="U21" s="12"/>
      <c r="AI21" s="14"/>
      <c r="AJ21" s="9"/>
      <c r="AK21" s="14"/>
      <c r="AL21" s="13"/>
    </row>
    <row collapsed="false" customFormat="false" customHeight="false" hidden="false" ht="13.3" outlineLevel="0" r="22">
      <c r="A22" s="9" t="s">
        <v>38</v>
      </c>
      <c r="C22" s="9" t="n">
        <v>-4.28</v>
      </c>
      <c r="D22" s="9" t="n">
        <v>7.26</v>
      </c>
      <c r="E22" s="0" t="n">
        <f aca="false">D22-C22</f>
        <v>11.54</v>
      </c>
      <c r="F22" s="9" t="n">
        <v>0</v>
      </c>
      <c r="G22" s="9" t="n">
        <v>0.134</v>
      </c>
      <c r="H22" s="9" t="n">
        <v>13.8</v>
      </c>
      <c r="I22" s="61" t="n">
        <f aca="false">1.318*E22-2.2841</f>
        <v>12.92562</v>
      </c>
    </row>
    <row collapsed="false" customFormat="false" customHeight="false" hidden="false" ht="13.3" outlineLevel="0" r="23">
      <c r="A23" s="9" t="s">
        <v>39</v>
      </c>
      <c r="C23" s="9" t="n">
        <v>-4.36</v>
      </c>
      <c r="D23" s="9" t="n">
        <v>8.48</v>
      </c>
      <c r="E23" s="0" t="n">
        <f aca="false">D23-C23</f>
        <v>12.84</v>
      </c>
      <c r="F23" s="9" t="n">
        <v>0</v>
      </c>
      <c r="G23" s="9" t="n">
        <v>0.123</v>
      </c>
      <c r="H23" s="9" t="n">
        <v>15.249712</v>
      </c>
      <c r="I23" s="61" t="n">
        <f aca="false">1.318*E23-2.2841</f>
        <v>14.63902</v>
      </c>
      <c r="J23" s="9"/>
      <c r="L23" s="9"/>
      <c r="N23" s="7"/>
      <c r="P23" s="7"/>
      <c r="R23" s="9"/>
      <c r="T23" s="7"/>
      <c r="AI23" s="17"/>
      <c r="AJ23" s="9"/>
      <c r="AK23" s="17"/>
      <c r="AL23" s="7"/>
    </row>
    <row collapsed="false" customFormat="false" customHeight="false" hidden="false" ht="13.3" outlineLevel="0" r="24">
      <c r="A24" s="9" t="s">
        <v>40</v>
      </c>
      <c r="C24" s="9" t="n">
        <v>-4.68</v>
      </c>
      <c r="D24" s="9" t="n">
        <v>9.01</v>
      </c>
      <c r="E24" s="0" t="n">
        <f aca="false">D24-C24</f>
        <v>13.69</v>
      </c>
      <c r="F24" s="9" t="n">
        <v>0</v>
      </c>
      <c r="G24" s="9" t="n">
        <v>0.112</v>
      </c>
      <c r="H24" s="9" t="n">
        <v>16.388117</v>
      </c>
      <c r="I24" s="61" t="n">
        <f aca="false">1.318*E24-2.2841</f>
        <v>15.75932</v>
      </c>
      <c r="J24" s="9"/>
      <c r="L24" s="4"/>
      <c r="N24" s="7"/>
      <c r="P24" s="7"/>
      <c r="R24" s="9"/>
      <c r="T24" s="7"/>
      <c r="AJ24" s="9"/>
      <c r="AL24" s="7"/>
    </row>
    <row collapsed="false" customFormat="false" customHeight="false" hidden="false" ht="13.3" outlineLevel="0" r="25">
      <c r="A25" s="9" t="s">
        <v>41</v>
      </c>
      <c r="C25" s="9" t="n">
        <v>-4.81</v>
      </c>
      <c r="D25" s="9" t="n">
        <v>9.97</v>
      </c>
      <c r="E25" s="0" t="n">
        <f aca="false">D25-C25</f>
        <v>14.78</v>
      </c>
      <c r="F25" s="9" t="n">
        <v>0</v>
      </c>
      <c r="G25" s="9" t="n">
        <v>0.101</v>
      </c>
      <c r="H25" s="9" t="n">
        <v>17.847954</v>
      </c>
      <c r="I25" s="61" t="n">
        <f aca="false">1.318*E25-2.2841</f>
        <v>17.19594</v>
      </c>
      <c r="J25" s="9"/>
      <c r="L25" s="6"/>
      <c r="N25" s="7"/>
      <c r="P25" s="7"/>
      <c r="R25" s="9"/>
      <c r="T25" s="9"/>
      <c r="AJ25" s="9"/>
      <c r="AL25" s="9"/>
    </row>
    <row collapsed="false" customFormat="false" customHeight="false" hidden="false" ht="13.3" outlineLevel="0" r="26">
      <c r="F26" s="0" t="n">
        <f aca="false">AVERAGE(F4:F25)</f>
        <v>0.0377272727272727</v>
      </c>
      <c r="G26" s="0" t="n">
        <f aca="false">AVERAGE(G4:G25)</f>
        <v>0.321636363636364</v>
      </c>
    </row>
    <row collapsed="false" customFormat="false" customHeight="false" hidden="false" ht="13.3" outlineLevel="0" r="27">
      <c r="I27" s="4"/>
      <c r="J27" s="9"/>
      <c r="L27" s="4"/>
      <c r="N27" s="7"/>
      <c r="P27" s="7"/>
      <c r="R27" s="7"/>
      <c r="T27" s="7"/>
      <c r="AJ27" s="7"/>
      <c r="AL27" s="7"/>
    </row>
    <row collapsed="false" customFormat="false" customHeight="false" hidden="false" ht="13.3" outlineLevel="0" r="28">
      <c r="I28" s="4"/>
      <c r="J28" s="9"/>
      <c r="L28" s="4"/>
      <c r="N28" s="7"/>
      <c r="P28" s="7"/>
      <c r="R28" s="7"/>
      <c r="T28" s="7"/>
      <c r="AJ28" s="7"/>
      <c r="AL28" s="7"/>
    </row>
    <row collapsed="false" customFormat="false" customHeight="false" hidden="false" ht="13.3" outlineLevel="0" r="29">
      <c r="I29" s="4"/>
      <c r="J29" s="9"/>
      <c r="L29" s="4"/>
      <c r="N29" s="7"/>
      <c r="P29" s="7"/>
      <c r="R29" s="7"/>
      <c r="T29" s="7"/>
      <c r="AJ29" s="7"/>
      <c r="AL29" s="7"/>
    </row>
    <row collapsed="false" customFormat="false" customHeight="false" hidden="false" ht="13.3" outlineLevel="0" r="30">
      <c r="I30" s="4"/>
      <c r="J30" s="9"/>
      <c r="L30" s="4"/>
      <c r="N30" s="7"/>
      <c r="P30" s="7"/>
      <c r="R30" s="7"/>
      <c r="T30" s="7"/>
      <c r="AJ30" s="7"/>
      <c r="AL30" s="7"/>
    </row>
    <row collapsed="false" customFormat="false" customHeight="false" hidden="false" ht="13.3" outlineLevel="0" r="31">
      <c r="I31" s="4"/>
      <c r="J31" s="9"/>
      <c r="L31" s="4"/>
      <c r="N31" s="7"/>
      <c r="P31" s="7"/>
      <c r="R31" s="7"/>
      <c r="T31" s="7"/>
      <c r="AJ31" s="7"/>
      <c r="AL31" s="7"/>
    </row>
    <row collapsed="false" customFormat="false" customHeight="false" hidden="false" ht="13.3" outlineLevel="0" r="33">
      <c r="A33" s="19" t="s">
        <v>52</v>
      </c>
      <c r="C33" s="7" t="n">
        <v>-1.93</v>
      </c>
      <c r="D33" s="7" t="n">
        <v>6.75</v>
      </c>
      <c r="E33" s="20" t="n">
        <v>0</v>
      </c>
      <c r="F33" s="21" t="n">
        <v>0.2</v>
      </c>
      <c r="G33" s="7" t="n">
        <v>8.77</v>
      </c>
      <c r="I33" s="4"/>
      <c r="J33" s="9"/>
      <c r="L33" s="4"/>
      <c r="N33" s="7"/>
      <c r="P33" s="7"/>
      <c r="R33" s="7"/>
      <c r="T33" s="7"/>
      <c r="AJ33" s="10"/>
      <c r="AL33" s="7"/>
    </row>
    <row collapsed="false" customFormat="false" customHeight="false" hidden="false" ht="13.3" outlineLevel="0" r="34">
      <c r="A34" s="19" t="s">
        <v>53</v>
      </c>
      <c r="C34" s="7" t="n">
        <v>-4.71</v>
      </c>
      <c r="D34" s="7" t="n">
        <v>5.45</v>
      </c>
      <c r="E34" s="20" t="n">
        <v>0</v>
      </c>
      <c r="F34" s="21" t="n">
        <v>0.5</v>
      </c>
      <c r="G34" s="7" t="n">
        <v>9.41</v>
      </c>
      <c r="I34" s="4"/>
      <c r="J34" s="9"/>
      <c r="L34" s="4"/>
      <c r="N34" s="7"/>
      <c r="P34" s="7"/>
      <c r="R34" s="7"/>
      <c r="T34" s="7"/>
      <c r="AJ34" s="10"/>
      <c r="AL34" s="7"/>
    </row>
    <row collapsed="false" customFormat="false" customHeight="false" hidden="false" ht="13.3" outlineLevel="0" r="35">
      <c r="A35" s="19" t="s">
        <v>54</v>
      </c>
      <c r="C35" s="7" t="n">
        <v>-6.08</v>
      </c>
      <c r="D35" s="7" t="n">
        <v>2.62</v>
      </c>
      <c r="E35" s="7" t="n">
        <v>0.57</v>
      </c>
      <c r="F35" s="7" t="n">
        <v>0.59</v>
      </c>
      <c r="G35" s="7" t="n">
        <v>6.6</v>
      </c>
      <c r="I35" s="4"/>
      <c r="J35" s="9"/>
      <c r="L35" s="4"/>
      <c r="N35" s="7"/>
      <c r="P35" s="7"/>
      <c r="R35" s="7"/>
      <c r="T35" s="7"/>
      <c r="AJ35" s="7"/>
      <c r="AL3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L50"/>
  <sheetViews>
    <sheetView colorId="64" defaultGridColor="true" rightToLeft="false" showFormulas="false" showGridLines="true" showOutlineSymbols="true" showRowColHeaders="true" showZeros="true" tabSelected="false" topLeftCell="H13" view="normal" windowProtection="false" workbookViewId="0" zoomScale="83" zoomScaleNormal="83" zoomScalePageLayoutView="100">
      <selection activeCell="A47" activeCellId="0" pane="topLeft" sqref="A47"/>
    </sheetView>
  </sheetViews>
  <cols>
    <col collapsed="false" hidden="false" max="1025" min="1" style="0" width="9.30196078431373"/>
  </cols>
  <sheetData>
    <row collapsed="false" customFormat="false" customHeight="false" hidden="false" ht="13.3" outlineLevel="0" r="3">
      <c r="B3" s="24" t="s">
        <v>314</v>
      </c>
    </row>
    <row collapsed="false" customFormat="false" customHeight="false" hidden="false" ht="13.3" outlineLevel="0" r="4">
      <c r="B4" s="24" t="s">
        <v>315</v>
      </c>
    </row>
    <row collapsed="false" customFormat="false" customHeight="false" hidden="false" ht="13.3" outlineLevel="0" r="5">
      <c r="B5" s="24" t="s">
        <v>316</v>
      </c>
    </row>
    <row collapsed="false" customFormat="false" customHeight="false" hidden="false" ht="13.3" outlineLevel="0" r="6">
      <c r="B6" s="24" t="s">
        <v>317</v>
      </c>
    </row>
    <row collapsed="false" customFormat="false" customHeight="false" hidden="false" ht="13.3" outlineLevel="0" r="7">
      <c r="B7" s="24" t="s">
        <v>318</v>
      </c>
    </row>
    <row collapsed="false" customFormat="false" customHeight="false" hidden="false" ht="13.3" outlineLevel="0" r="8">
      <c r="B8" s="24" t="s">
        <v>319</v>
      </c>
    </row>
    <row collapsed="false" customFormat="false" customHeight="false" hidden="false" ht="13.3" outlineLevel="0" r="11">
      <c r="E11" s="0" t="s">
        <v>320</v>
      </c>
      <c r="F11" s="0" t="s">
        <v>321</v>
      </c>
      <c r="G11" s="0" t="s">
        <v>322</v>
      </c>
      <c r="H11" s="0" t="s">
        <v>58</v>
      </c>
    </row>
    <row collapsed="false" customFormat="false" customHeight="false" hidden="false" ht="13.3" outlineLevel="0" r="12">
      <c r="B12" s="0" t="s">
        <v>270</v>
      </c>
      <c r="C12" s="0" t="s">
        <v>279</v>
      </c>
      <c r="D12" s="0" t="s">
        <v>323</v>
      </c>
      <c r="E12" s="23" t="n">
        <v>27</v>
      </c>
      <c r="F12" s="23" t="n">
        <v>15</v>
      </c>
      <c r="G12" s="23" t="n">
        <v>2.7</v>
      </c>
      <c r="H12" s="23" t="n">
        <v>1.9</v>
      </c>
    </row>
    <row collapsed="false" customFormat="false" customHeight="false" hidden="false" ht="13.3" outlineLevel="0" r="13">
      <c r="B13" s="0" t="s">
        <v>270</v>
      </c>
      <c r="C13" s="0" t="s">
        <v>249</v>
      </c>
      <c r="D13" s="0" t="s">
        <v>323</v>
      </c>
      <c r="E13" s="23" t="n">
        <v>28</v>
      </c>
      <c r="F13" s="23" t="n">
        <v>29</v>
      </c>
      <c r="G13" s="23" t="n">
        <v>99</v>
      </c>
      <c r="H13" s="23" t="n">
        <v>30</v>
      </c>
    </row>
    <row collapsed="false" customFormat="false" customHeight="false" hidden="false" ht="13.3" outlineLevel="0" r="14">
      <c r="B14" s="0" t="s">
        <v>270</v>
      </c>
      <c r="C14" s="0" t="s">
        <v>248</v>
      </c>
      <c r="D14" s="0" t="s">
        <v>323</v>
      </c>
      <c r="E14" s="23" t="n">
        <v>39</v>
      </c>
      <c r="F14" s="23" t="n">
        <v>195</v>
      </c>
      <c r="G14" s="23" t="n">
        <v>139</v>
      </c>
      <c r="H14" s="23" t="n">
        <v>146</v>
      </c>
    </row>
    <row collapsed="false" customFormat="false" customHeight="false" hidden="false" ht="13.3" outlineLevel="0" r="15">
      <c r="B15" s="0" t="s">
        <v>324</v>
      </c>
      <c r="C15" s="0" t="s">
        <v>279</v>
      </c>
      <c r="D15" s="0" t="s">
        <v>21</v>
      </c>
      <c r="E15" s="22" t="n">
        <f aca="false">LN(2)/E12</f>
        <v>0.0256721177985165</v>
      </c>
      <c r="F15" s="22" t="n">
        <f aca="false">LN(2)/F12</f>
        <v>0.0462098120373297</v>
      </c>
      <c r="G15" s="22" t="n">
        <f aca="false">LN(2)/G12</f>
        <v>0.256721177985165</v>
      </c>
      <c r="H15" s="22" t="n">
        <f aca="false">LN(2)/H12</f>
        <v>0.364814305557866</v>
      </c>
    </row>
    <row collapsed="false" customFormat="false" customHeight="false" hidden="false" ht="13.3" outlineLevel="0" r="16">
      <c r="B16" s="0" t="s">
        <v>325</v>
      </c>
      <c r="C16" s="0" t="s">
        <v>279</v>
      </c>
      <c r="D16" s="0" t="s">
        <v>326</v>
      </c>
      <c r="E16" s="22" t="n">
        <f aca="false">E15 * 0.00000116</f>
        <v>2.97796566462791E-008</v>
      </c>
      <c r="F16" s="22" t="n">
        <f aca="false">F15 * 0.00000116</f>
        <v>5.36033819633024E-008</v>
      </c>
      <c r="G16" s="22" t="n">
        <f aca="false">G15 * 0.00000116</f>
        <v>2.97796566462791E-007</v>
      </c>
      <c r="H16" s="22" t="n">
        <f aca="false">H15 * 0.00000116</f>
        <v>4.23184594447125E-007</v>
      </c>
    </row>
    <row collapsed="false" customFormat="false" customHeight="false" hidden="false" ht="13.3" outlineLevel="0" r="17">
      <c r="B17" s="0" t="s">
        <v>324</v>
      </c>
      <c r="C17" s="0" t="s">
        <v>249</v>
      </c>
      <c r="D17" s="0" t="s">
        <v>21</v>
      </c>
      <c r="E17" s="22" t="n">
        <f aca="false">LN(2)/E13</f>
        <v>0.0247552564485695</v>
      </c>
      <c r="F17" s="22" t="n">
        <f aca="false">LN(2)/F13</f>
        <v>0.0239016269158602</v>
      </c>
      <c r="G17" s="22" t="n">
        <f aca="false">LN(2)/G13</f>
        <v>0.00700148667232268</v>
      </c>
      <c r="H17" s="22" t="n">
        <f aca="false">LN(2)/H13</f>
        <v>0.0231049060186648</v>
      </c>
    </row>
    <row collapsed="false" customFormat="false" customHeight="false" hidden="false" ht="13.3" outlineLevel="0" r="18">
      <c r="B18" s="0" t="s">
        <v>324</v>
      </c>
      <c r="C18" s="0" t="s">
        <v>248</v>
      </c>
      <c r="D18" s="0" t="s">
        <v>21</v>
      </c>
      <c r="E18" s="22" t="n">
        <f aca="false">LN(2)/E14</f>
        <v>0.0177730046297422</v>
      </c>
      <c r="F18" s="22" t="n">
        <f aca="false">LN(2)/F14</f>
        <v>0.00355460092594844</v>
      </c>
      <c r="G18" s="22" t="n">
        <f aca="false">LN(2)/G14</f>
        <v>0.00498667036374061</v>
      </c>
      <c r="H18" s="22" t="n">
        <f aca="false">LN(2)/H14</f>
        <v>0.00474758342849278</v>
      </c>
    </row>
    <row collapsed="false" customFormat="false" customHeight="false" hidden="false" ht="13.3" outlineLevel="0" r="19">
      <c r="B19" s="0" t="s">
        <v>324</v>
      </c>
      <c r="C19" s="0" t="s">
        <v>327</v>
      </c>
      <c r="D19" s="0" t="s">
        <v>21</v>
      </c>
      <c r="E19" s="22" t="n">
        <v>0.0177730046297422</v>
      </c>
      <c r="F19" s="22" t="n">
        <v>0.00355460092594844</v>
      </c>
      <c r="G19" s="22" t="n">
        <v>0.00498667036374061</v>
      </c>
      <c r="H19" s="22" t="n">
        <v>0.00474758342849278</v>
      </c>
    </row>
    <row collapsed="false" customFormat="false" customHeight="false" hidden="false" ht="13.3" outlineLevel="0" r="20">
      <c r="B20" s="0" t="s">
        <v>328</v>
      </c>
      <c r="C20" s="0" t="s">
        <v>279</v>
      </c>
      <c r="D20" s="0" t="s">
        <v>329</v>
      </c>
      <c r="E20" s="23" t="n">
        <v>15</v>
      </c>
      <c r="F20" s="23" t="n">
        <v>15</v>
      </c>
      <c r="G20" s="23" t="n">
        <v>15</v>
      </c>
      <c r="H20" s="23" t="n">
        <v>15</v>
      </c>
    </row>
    <row collapsed="false" customFormat="false" customHeight="false" hidden="false" ht="13.3" outlineLevel="0" r="21">
      <c r="B21" s="0" t="s">
        <v>328</v>
      </c>
      <c r="C21" s="0" t="s">
        <v>249</v>
      </c>
      <c r="D21" s="0" t="s">
        <v>329</v>
      </c>
      <c r="E21" s="23" t="n">
        <v>45.5</v>
      </c>
      <c r="F21" s="23" t="n">
        <v>54.5</v>
      </c>
      <c r="G21" s="23" t="n">
        <v>30</v>
      </c>
      <c r="H21" s="23" t="n">
        <v>30</v>
      </c>
    </row>
    <row collapsed="false" customFormat="false" customHeight="false" hidden="false" ht="13.3" outlineLevel="0" r="22">
      <c r="B22" s="0" t="s">
        <v>328</v>
      </c>
      <c r="C22" s="0" t="s">
        <v>248</v>
      </c>
      <c r="D22" s="0" t="s">
        <v>329</v>
      </c>
      <c r="E22" s="23" t="n">
        <v>15.2</v>
      </c>
      <c r="F22" s="23" t="n">
        <v>39.1</v>
      </c>
      <c r="G22" s="23" t="n">
        <v>30</v>
      </c>
      <c r="H22" s="23" t="n">
        <v>30</v>
      </c>
    </row>
    <row collapsed="false" customFormat="false" customHeight="false" hidden="false" ht="13.3" outlineLevel="0" r="23">
      <c r="B23" s="0" t="s">
        <v>330</v>
      </c>
      <c r="C23" s="0" t="s">
        <v>331</v>
      </c>
      <c r="D23" s="0" t="s">
        <v>332</v>
      </c>
      <c r="E23" s="23" t="n">
        <v>4.93</v>
      </c>
      <c r="F23" s="23" t="n">
        <v>4.78</v>
      </c>
      <c r="G23" s="23" t="n">
        <v>3.71</v>
      </c>
      <c r="H23" s="23" t="n">
        <v>3.69</v>
      </c>
    </row>
    <row collapsed="false" customFormat="false" customHeight="false" hidden="false" ht="13.3" outlineLevel="0" r="24">
      <c r="B24" s="0" t="s">
        <v>330</v>
      </c>
      <c r="C24" s="0" t="s">
        <v>333</v>
      </c>
      <c r="D24" s="0" t="s">
        <v>332</v>
      </c>
      <c r="E24" s="23" t="n">
        <v>-3.56</v>
      </c>
      <c r="F24" s="23" t="n">
        <v>-4.75</v>
      </c>
      <c r="G24" s="23" t="n">
        <v>-4.78</v>
      </c>
      <c r="H24" s="23" t="n">
        <v>-7.43</v>
      </c>
    </row>
    <row collapsed="false" customFormat="false" customHeight="false" hidden="false" ht="13.3" outlineLevel="0" r="25">
      <c r="B25" s="0" t="s">
        <v>334</v>
      </c>
      <c r="D25" s="0" t="s">
        <v>329</v>
      </c>
      <c r="E25" s="23" t="n">
        <v>-20</v>
      </c>
      <c r="F25" s="23" t="n">
        <v>-20</v>
      </c>
      <c r="G25" s="23" t="n">
        <v>-20</v>
      </c>
      <c r="H25" s="23" t="n">
        <v>-20</v>
      </c>
    </row>
    <row collapsed="false" customFormat="false" customHeight="false" hidden="false" ht="13.3" outlineLevel="0" r="26">
      <c r="B26" s="0" t="s">
        <v>335</v>
      </c>
      <c r="D26" s="0" t="s">
        <v>329</v>
      </c>
      <c r="E26" s="23" t="n">
        <v>68.1</v>
      </c>
      <c r="F26" s="23" t="n">
        <v>68.6</v>
      </c>
      <c r="G26" s="23" t="n">
        <v>73.4</v>
      </c>
      <c r="H26" s="23" t="n">
        <v>85.7</v>
      </c>
    </row>
    <row collapsed="false" customFormat="false" customHeight="false" hidden="false" ht="13.3" outlineLevel="0" r="28">
      <c r="B28" s="24" t="s">
        <v>336</v>
      </c>
    </row>
    <row collapsed="false" customFormat="false" customHeight="false" hidden="false" ht="13.3" outlineLevel="0" r="30">
      <c r="B30" s="16" t="s">
        <v>16</v>
      </c>
      <c r="E30" s="23" t="n">
        <v>0.35</v>
      </c>
      <c r="F30" s="23" t="n">
        <v>0.35</v>
      </c>
      <c r="G30" s="25" t="n">
        <v>0.35</v>
      </c>
    </row>
    <row collapsed="false" customFormat="false" customHeight="false" hidden="false" ht="13.3" outlineLevel="0" r="31">
      <c r="B31" s="16" t="s">
        <v>17</v>
      </c>
      <c r="E31" s="23" t="n">
        <v>1.2</v>
      </c>
      <c r="F31" s="23" t="n">
        <v>1.2</v>
      </c>
      <c r="G31" s="25" t="n">
        <v>1.2</v>
      </c>
    </row>
    <row collapsed="false" customFormat="false" customHeight="false" hidden="false" ht="13.3" outlineLevel="0" r="33">
      <c r="B33" s="24" t="s">
        <v>177</v>
      </c>
    </row>
    <row collapsed="false" customFormat="false" customHeight="false" hidden="false" ht="13.3" outlineLevel="0" r="35">
      <c r="B35" s="16" t="s">
        <v>337</v>
      </c>
      <c r="E35" s="23" t="n">
        <v>9.33</v>
      </c>
      <c r="F35" s="23" t="n">
        <v>9.67</v>
      </c>
      <c r="G35" s="23" t="n">
        <v>10</v>
      </c>
    </row>
    <row collapsed="false" customFormat="false" customHeight="false" hidden="false" ht="13.3" outlineLevel="0" r="39">
      <c r="A39" s="0" t="s">
        <v>0</v>
      </c>
      <c r="C39" s="0" t="s">
        <v>1</v>
      </c>
      <c r="D39" s="0" t="s">
        <v>2</v>
      </c>
      <c r="F39" s="0" t="s">
        <v>3</v>
      </c>
      <c r="G39" s="0" t="s">
        <v>4</v>
      </c>
      <c r="I39" s="0" t="s">
        <v>5</v>
      </c>
      <c r="J39" s="0" t="s">
        <v>6</v>
      </c>
      <c r="L39" s="0" t="s">
        <v>7</v>
      </c>
      <c r="N39" s="0" t="s">
        <v>8</v>
      </c>
      <c r="P39" s="0" t="s">
        <v>9</v>
      </c>
      <c r="R39" s="0" t="s">
        <v>10</v>
      </c>
      <c r="T39" s="0" t="s">
        <v>11</v>
      </c>
      <c r="V39" s="0" t="s">
        <v>12</v>
      </c>
      <c r="X39" s="0" t="s">
        <v>13</v>
      </c>
      <c r="Z39" s="0" t="s">
        <v>14</v>
      </c>
      <c r="AB39" s="0" t="s">
        <v>15</v>
      </c>
      <c r="AD39" s="0" t="s">
        <v>16</v>
      </c>
      <c r="AF39" s="0" t="s">
        <v>17</v>
      </c>
      <c r="AH39" s="0" t="s">
        <v>18</v>
      </c>
      <c r="AJ39" s="0" t="s">
        <v>19</v>
      </c>
      <c r="AL39" s="0" t="s">
        <v>20</v>
      </c>
    </row>
    <row collapsed="false" customFormat="false" customHeight="false" hidden="false" ht="13.3" outlineLevel="0" r="40">
      <c r="C40" s="2" t="s">
        <v>21</v>
      </c>
      <c r="D40" s="2" t="s">
        <v>22</v>
      </c>
      <c r="F40" s="0" t="s">
        <v>21</v>
      </c>
      <c r="G40" s="0" t="s">
        <v>22</v>
      </c>
      <c r="I40" s="0" t="s">
        <v>23</v>
      </c>
      <c r="J40" s="0" t="s">
        <v>24</v>
      </c>
      <c r="L40" s="0" t="s">
        <v>21</v>
      </c>
      <c r="N40" s="0" t="s">
        <v>25</v>
      </c>
      <c r="P40" s="0" t="s">
        <v>25</v>
      </c>
      <c r="R40" s="0" t="s">
        <v>25</v>
      </c>
      <c r="T40" s="0" t="s">
        <v>25</v>
      </c>
      <c r="V40" s="0" t="s">
        <v>26</v>
      </c>
      <c r="X40" s="0" t="s">
        <v>27</v>
      </c>
      <c r="Z40" s="0" t="s">
        <v>26</v>
      </c>
      <c r="AB40" s="0" t="s">
        <v>27</v>
      </c>
      <c r="AD40" s="0" t="s">
        <v>26</v>
      </c>
      <c r="AF40" s="0" t="s">
        <v>26</v>
      </c>
      <c r="AH40" s="0" t="s">
        <v>26</v>
      </c>
      <c r="AJ40" s="0" t="s">
        <v>28</v>
      </c>
      <c r="AL40" s="0" t="s">
        <v>29</v>
      </c>
    </row>
    <row collapsed="false" customFormat="false" customHeight="false" hidden="false" ht="13.3" outlineLevel="0" r="44">
      <c r="C44" s="0" t="s">
        <v>324</v>
      </c>
      <c r="F44" s="0" t="s">
        <v>324</v>
      </c>
      <c r="I44" s="0" t="s">
        <v>325</v>
      </c>
      <c r="L44" s="0" t="s">
        <v>324</v>
      </c>
      <c r="N44" s="0" t="s">
        <v>328</v>
      </c>
      <c r="P44" s="0" t="s">
        <v>328</v>
      </c>
      <c r="R44" s="0" t="s">
        <v>328</v>
      </c>
      <c r="T44" s="0" t="s">
        <v>328</v>
      </c>
      <c r="V44" s="0" t="s">
        <v>330</v>
      </c>
      <c r="X44" s="0" t="s">
        <v>335</v>
      </c>
      <c r="Z44" s="0" t="s">
        <v>330</v>
      </c>
      <c r="AB44" s="0" t="s">
        <v>334</v>
      </c>
      <c r="AD44" s="16" t="s">
        <v>16</v>
      </c>
      <c r="AF44" s="16" t="s">
        <v>17</v>
      </c>
      <c r="AH44" s="16" t="s">
        <v>337</v>
      </c>
    </row>
    <row collapsed="false" customFormat="false" customHeight="false" hidden="false" ht="13.3" outlineLevel="0" r="45">
      <c r="C45" s="0" t="s">
        <v>248</v>
      </c>
      <c r="F45" s="0" t="s">
        <v>249</v>
      </c>
      <c r="I45" s="0" t="s">
        <v>279</v>
      </c>
      <c r="L45" s="0" t="s">
        <v>327</v>
      </c>
      <c r="N45" s="0" t="s">
        <v>248</v>
      </c>
      <c r="P45" s="0" t="s">
        <v>249</v>
      </c>
      <c r="R45" s="0" t="s">
        <v>279</v>
      </c>
      <c r="T45" s="0" t="s">
        <v>248</v>
      </c>
      <c r="V45" s="0" t="s">
        <v>333</v>
      </c>
      <c r="Z45" s="0" t="s">
        <v>331</v>
      </c>
    </row>
    <row collapsed="false" customFormat="false" customHeight="false" hidden="false" ht="13.3" outlineLevel="0" r="46">
      <c r="C46" s="0" t="s">
        <v>21</v>
      </c>
      <c r="F46" s="0" t="s">
        <v>21</v>
      </c>
      <c r="I46" s="0" t="s">
        <v>326</v>
      </c>
      <c r="L46" s="0" t="s">
        <v>21</v>
      </c>
      <c r="N46" s="0" t="s">
        <v>329</v>
      </c>
      <c r="P46" s="0" t="s">
        <v>329</v>
      </c>
      <c r="R46" s="0" t="s">
        <v>329</v>
      </c>
      <c r="T46" s="0" t="s">
        <v>329</v>
      </c>
      <c r="V46" s="0" t="s">
        <v>332</v>
      </c>
      <c r="X46" s="0" t="s">
        <v>329</v>
      </c>
      <c r="Z46" s="0" t="s">
        <v>332</v>
      </c>
      <c r="AB46" s="0" t="s">
        <v>329</v>
      </c>
    </row>
    <row collapsed="false" customFormat="false" customHeight="false" hidden="false" ht="13.3" outlineLevel="0" r="47">
      <c r="A47" s="0" t="s">
        <v>55</v>
      </c>
      <c r="C47" s="22" t="n">
        <v>0.0177730046297422</v>
      </c>
      <c r="D47" s="0" t="n">
        <v>0</v>
      </c>
      <c r="F47" s="22" t="n">
        <v>0.0247552564485695</v>
      </c>
      <c r="G47" s="22" t="n">
        <v>0</v>
      </c>
      <c r="I47" s="22" t="n">
        <v>2.97796566462791E-008</v>
      </c>
      <c r="L47" s="22" t="n">
        <v>0.0177730046297422</v>
      </c>
      <c r="N47" s="23" t="n">
        <v>15200</v>
      </c>
      <c r="P47" s="23" t="n">
        <v>45500</v>
      </c>
      <c r="R47" s="23" t="n">
        <v>15000</v>
      </c>
      <c r="T47" s="23" t="n">
        <v>15200</v>
      </c>
      <c r="V47" s="23" t="n">
        <v>-3.56</v>
      </c>
      <c r="X47" s="23" t="n">
        <v>68.1</v>
      </c>
      <c r="Z47" s="23" t="n">
        <v>4.93</v>
      </c>
      <c r="AB47" s="23" t="n">
        <v>-20</v>
      </c>
      <c r="AD47" s="23" t="n">
        <v>0.35</v>
      </c>
      <c r="AF47" s="23" t="n">
        <v>1.2</v>
      </c>
      <c r="AH47" s="23" t="n">
        <v>9.33</v>
      </c>
      <c r="AJ47" s="0" t="n">
        <v>2</v>
      </c>
      <c r="AL47" s="0" t="n">
        <v>100</v>
      </c>
    </row>
    <row collapsed="false" customFormat="false" customHeight="false" hidden="false" ht="13.3" outlineLevel="0" r="48">
      <c r="A48" s="0" t="s">
        <v>56</v>
      </c>
      <c r="C48" s="22" t="n">
        <v>0.00355460092594844</v>
      </c>
      <c r="D48" s="0" t="n">
        <v>0</v>
      </c>
      <c r="F48" s="22" t="n">
        <v>0.0239016269158602</v>
      </c>
      <c r="G48" s="22" t="n">
        <v>0</v>
      </c>
      <c r="I48" s="22" t="n">
        <v>5.36033819633024E-008</v>
      </c>
      <c r="L48" s="22" t="n">
        <v>0.00355460092594844</v>
      </c>
      <c r="N48" s="23" t="n">
        <v>39100</v>
      </c>
      <c r="P48" s="23" t="n">
        <v>54500</v>
      </c>
      <c r="R48" s="23" t="n">
        <v>15000</v>
      </c>
      <c r="T48" s="23" t="n">
        <v>39100</v>
      </c>
      <c r="V48" s="23" t="n">
        <v>-4.75</v>
      </c>
      <c r="X48" s="23" t="n">
        <v>68.6</v>
      </c>
      <c r="Z48" s="23" t="n">
        <v>4.78</v>
      </c>
      <c r="AB48" s="23" t="n">
        <v>-20</v>
      </c>
      <c r="AC48" s="24" t="s">
        <v>177</v>
      </c>
      <c r="AD48" s="23" t="n">
        <v>0.35</v>
      </c>
      <c r="AF48" s="23" t="n">
        <v>1.2</v>
      </c>
      <c r="AH48" s="23" t="n">
        <v>9.67</v>
      </c>
      <c r="AJ48" s="0" t="n">
        <v>2</v>
      </c>
      <c r="AL48" s="0" t="n">
        <v>100</v>
      </c>
    </row>
    <row collapsed="false" customFormat="false" customHeight="false" hidden="false" ht="13.3" outlineLevel="0" r="49">
      <c r="A49" s="0" t="s">
        <v>57</v>
      </c>
      <c r="C49" s="22" t="n">
        <v>0.00498667036374061</v>
      </c>
      <c r="D49" s="0" t="n">
        <v>0</v>
      </c>
      <c r="F49" s="22" t="n">
        <v>0.00700148667232268</v>
      </c>
      <c r="G49" s="22" t="n">
        <v>0</v>
      </c>
      <c r="I49" s="22" t="n">
        <v>2.97796566462791E-007</v>
      </c>
      <c r="L49" s="22" t="n">
        <v>0.00498667036374061</v>
      </c>
      <c r="N49" s="23" t="n">
        <v>30000</v>
      </c>
      <c r="P49" s="23" t="n">
        <v>30000</v>
      </c>
      <c r="R49" s="23" t="n">
        <v>15000</v>
      </c>
      <c r="T49" s="23" t="n">
        <v>30000</v>
      </c>
      <c r="V49" s="23" t="n">
        <v>-4.78</v>
      </c>
      <c r="X49" s="23" t="n">
        <v>73.4</v>
      </c>
      <c r="Z49" s="23" t="n">
        <v>3.71</v>
      </c>
      <c r="AB49" s="23" t="n">
        <v>-20</v>
      </c>
      <c r="AD49" s="25" t="n">
        <v>0.35</v>
      </c>
      <c r="AF49" s="25" t="n">
        <v>1.2</v>
      </c>
      <c r="AH49" s="23" t="n">
        <v>10</v>
      </c>
      <c r="AJ49" s="0" t="n">
        <v>2</v>
      </c>
      <c r="AL49" s="0" t="n">
        <v>100</v>
      </c>
    </row>
    <row collapsed="false" customFormat="false" customHeight="false" hidden="false" ht="13.3" outlineLevel="0" r="50">
      <c r="A50" s="0" t="s">
        <v>58</v>
      </c>
      <c r="C50" s="22" t="n">
        <v>0.00474758342849278</v>
      </c>
      <c r="D50" s="0" t="n">
        <v>0</v>
      </c>
      <c r="F50" s="22" t="n">
        <v>0.0231049060186648</v>
      </c>
      <c r="G50" s="22" t="n">
        <v>0</v>
      </c>
      <c r="I50" s="22" t="n">
        <v>4.23184594447125E-007</v>
      </c>
      <c r="L50" s="22" t="n">
        <v>0.00474758342849278</v>
      </c>
      <c r="N50" s="23" t="n">
        <v>30000</v>
      </c>
      <c r="P50" s="23" t="n">
        <v>30000</v>
      </c>
      <c r="R50" s="23" t="n">
        <v>15000</v>
      </c>
      <c r="T50" s="23" t="n">
        <v>30000</v>
      </c>
      <c r="V50" s="23" t="n">
        <v>-7.43</v>
      </c>
      <c r="X50" s="23" t="n">
        <v>85.7</v>
      </c>
      <c r="Z50" s="23" t="n">
        <v>3.69</v>
      </c>
      <c r="AB50" s="23" t="n">
        <v>-20</v>
      </c>
      <c r="AD50" s="0" t="s">
        <v>59</v>
      </c>
      <c r="AF50" s="0" t="s">
        <v>59</v>
      </c>
      <c r="AH50" s="0" t="s">
        <v>59</v>
      </c>
      <c r="AJ50" s="0" t="n">
        <v>4</v>
      </c>
      <c r="AL50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3" zoomScaleNormal="83" zoomScalePageLayoutView="100">
      <selection activeCell="A39" activeCellId="0" pane="topLeft" sqref="A39"/>
    </sheetView>
  </sheetViews>
  <cols>
    <col collapsed="false" hidden="false" max="1" min="1" style="0" width="22.0941176470588"/>
    <col collapsed="false" hidden="false" max="15" min="2" style="0" width="8.57647058823529"/>
    <col collapsed="false" hidden="false" max="16" min="16" style="0" width="29.9529411764706"/>
    <col collapsed="false" hidden="false" max="18" min="17" style="0" width="8.85490196078431"/>
    <col collapsed="false" hidden="false" max="1025" min="19" style="0" width="8.57647058823529"/>
  </cols>
  <sheetData>
    <row collapsed="false" customFormat="false" customHeight="false" hidden="false" ht="13.3" outlineLevel="0" r="1">
      <c r="A1" s="0" t="s">
        <v>0</v>
      </c>
      <c r="B1" s="0" t="s">
        <v>170</v>
      </c>
      <c r="C1" s="0" t="s">
        <v>12</v>
      </c>
      <c r="D1" s="0" t="s">
        <v>14</v>
      </c>
    </row>
    <row collapsed="false" customFormat="false" customHeight="false" hidden="false" ht="13.3" outlineLevel="0" r="2">
      <c r="A2" s="3" t="s">
        <v>30</v>
      </c>
      <c r="B2" s="7" t="n">
        <f aca="false">D2-C2</f>
        <v>2.88</v>
      </c>
      <c r="C2" s="7" t="n">
        <v>-0.05</v>
      </c>
      <c r="D2" s="7" t="n">
        <v>2.83</v>
      </c>
    </row>
    <row collapsed="false" customFormat="false" customHeight="false" hidden="false" ht="13.3" outlineLevel="0" r="3">
      <c r="A3" s="7" t="s">
        <v>96</v>
      </c>
      <c r="B3" s="7" t="n">
        <f aca="false">D3-C3</f>
        <v>6.27</v>
      </c>
      <c r="C3" s="7" t="n">
        <v>-1.19</v>
      </c>
      <c r="D3" s="7" t="n">
        <v>5.08</v>
      </c>
    </row>
    <row collapsed="false" customFormat="false" customHeight="false" hidden="false" ht="13.3" outlineLevel="0" r="4">
      <c r="A4" s="7" t="s">
        <v>47</v>
      </c>
      <c r="B4" s="7" t="n">
        <f aca="false">D4-C4</f>
        <v>7.12</v>
      </c>
      <c r="C4" s="7" t="n">
        <v>-1.51</v>
      </c>
      <c r="D4" s="7" t="n">
        <v>5.61</v>
      </c>
    </row>
    <row collapsed="false" customFormat="false" customHeight="false" hidden="false" ht="13.3" outlineLevel="0" r="5">
      <c r="A5" s="6" t="s">
        <v>43</v>
      </c>
      <c r="B5" s="7" t="n">
        <f aca="false">D5-C5</f>
        <v>7.39</v>
      </c>
      <c r="C5" s="9" t="n">
        <v>-3.58</v>
      </c>
      <c r="D5" s="9" t="n">
        <v>3.81</v>
      </c>
    </row>
    <row collapsed="false" customFormat="false" customHeight="false" hidden="false" ht="13.3" outlineLevel="0" r="6">
      <c r="A6" s="6" t="s">
        <v>42</v>
      </c>
      <c r="B6" s="7" t="n">
        <f aca="false">D6-C6</f>
        <v>7.55988307207369</v>
      </c>
      <c r="C6" s="9" t="n">
        <v>-3.96</v>
      </c>
      <c r="D6" s="13" t="n">
        <v>3.59988307207369</v>
      </c>
    </row>
    <row collapsed="false" customFormat="false" customHeight="false" hidden="false" ht="13.3" outlineLevel="0" r="7">
      <c r="A7" s="7" t="s">
        <v>44</v>
      </c>
      <c r="B7" s="7" t="n">
        <f aca="false">D7-C7</f>
        <v>7.59</v>
      </c>
      <c r="C7" s="7" t="n">
        <v>-1.93</v>
      </c>
      <c r="D7" s="7" t="n">
        <v>5.66</v>
      </c>
    </row>
    <row collapsed="false" customFormat="false" customHeight="false" hidden="false" ht="13.3" outlineLevel="0" r="8">
      <c r="A8" s="9" t="s">
        <v>34</v>
      </c>
      <c r="B8" s="7" t="n">
        <f aca="false">D8-C8</f>
        <v>8.62</v>
      </c>
      <c r="C8" s="9" t="n">
        <v>-2.7</v>
      </c>
      <c r="D8" s="9" t="n">
        <v>5.92</v>
      </c>
    </row>
    <row collapsed="false" customFormat="false" customHeight="false" hidden="false" ht="13.3" outlineLevel="0" r="9">
      <c r="A9" s="29" t="s">
        <v>52</v>
      </c>
      <c r="B9" s="7" t="n">
        <f aca="false">D9-C9</f>
        <v>8.68</v>
      </c>
      <c r="C9" s="7" t="n">
        <v>-1.93</v>
      </c>
      <c r="D9" s="7" t="n">
        <v>6.75</v>
      </c>
    </row>
    <row collapsed="false" customFormat="false" customHeight="false" hidden="false" ht="13.3" outlineLevel="0" r="10">
      <c r="A10" s="44" t="s">
        <v>54</v>
      </c>
      <c r="B10" s="7" t="n">
        <f aca="false">D10-C10</f>
        <v>8.7</v>
      </c>
      <c r="C10" s="7" t="n">
        <v>-6.08</v>
      </c>
      <c r="D10" s="7" t="n">
        <v>2.62</v>
      </c>
    </row>
    <row collapsed="false" customFormat="false" customHeight="false" hidden="false" ht="13.3" outlineLevel="0" r="11">
      <c r="A11" s="7" t="s">
        <v>49</v>
      </c>
      <c r="B11" s="7" t="n">
        <f aca="false">D11-C11</f>
        <v>8.9</v>
      </c>
      <c r="C11" s="7" t="n">
        <v>-5.82</v>
      </c>
      <c r="D11" s="7" t="n">
        <v>3.08</v>
      </c>
    </row>
    <row collapsed="false" customFormat="false" customHeight="false" hidden="false" ht="13.3" outlineLevel="0" r="12">
      <c r="A12" s="7" t="s">
        <v>45</v>
      </c>
      <c r="B12" s="7" t="n">
        <f aca="false">D12-C12</f>
        <v>8.99</v>
      </c>
      <c r="C12" s="7" t="n">
        <v>-2.13</v>
      </c>
      <c r="D12" s="7" t="n">
        <v>6.86</v>
      </c>
    </row>
    <row collapsed="false" customFormat="false" customHeight="false" hidden="false" ht="13.3" outlineLevel="0" r="13">
      <c r="A13" s="9" t="s">
        <v>46</v>
      </c>
      <c r="B13" s="7" t="n">
        <f aca="false">D13-C13</f>
        <v>9.24</v>
      </c>
      <c r="C13" s="9" t="n">
        <v>-2.05</v>
      </c>
      <c r="D13" s="9" t="n">
        <v>7.19</v>
      </c>
    </row>
    <row collapsed="false" customFormat="false" customHeight="false" hidden="false" ht="13.3" outlineLevel="0" r="14">
      <c r="A14" s="7" t="s">
        <v>51</v>
      </c>
      <c r="B14" s="7" t="n">
        <f aca="false">D14-C14</f>
        <v>9.36</v>
      </c>
      <c r="C14" s="7" t="n">
        <v>-6.26</v>
      </c>
      <c r="D14" s="7" t="n">
        <v>3.1</v>
      </c>
    </row>
    <row collapsed="false" customFormat="false" customHeight="false" hidden="false" ht="13.3" outlineLevel="0" r="15">
      <c r="A15" s="9" t="s">
        <v>35</v>
      </c>
      <c r="B15" s="7" t="n">
        <f aca="false">D15-C15</f>
        <v>9.65</v>
      </c>
      <c r="C15" s="9" t="n">
        <v>-3.12</v>
      </c>
      <c r="D15" s="9" t="n">
        <v>6.53</v>
      </c>
    </row>
    <row collapsed="false" customFormat="false" customHeight="false" hidden="false" ht="13.3" outlineLevel="0" r="16">
      <c r="A16" s="7" t="s">
        <v>50</v>
      </c>
      <c r="B16" s="7" t="n">
        <f aca="false">D16-C16</f>
        <v>9.67</v>
      </c>
      <c r="C16" s="7" t="n">
        <v>-6.58</v>
      </c>
      <c r="D16" s="7" t="n">
        <v>3.09</v>
      </c>
    </row>
    <row collapsed="false" customFormat="false" customHeight="false" hidden="false" ht="13.3" outlineLevel="0" r="17">
      <c r="A17" s="7" t="s">
        <v>48</v>
      </c>
      <c r="B17" s="7" t="n">
        <f aca="false">D17-C17</f>
        <v>9.71</v>
      </c>
      <c r="C17" s="7" t="n">
        <v>-6.96</v>
      </c>
      <c r="D17" s="7" t="n">
        <v>2.75</v>
      </c>
    </row>
    <row collapsed="false" customFormat="false" customHeight="false" hidden="false" ht="13.3" outlineLevel="0" r="18">
      <c r="A18" s="7" t="s">
        <v>32</v>
      </c>
      <c r="B18" s="7" t="n">
        <f aca="false">D18-C18</f>
        <v>9.71</v>
      </c>
      <c r="C18" s="7" t="n">
        <v>-2.77</v>
      </c>
      <c r="D18" s="7" t="n">
        <v>6.94</v>
      </c>
    </row>
    <row collapsed="false" customFormat="false" customHeight="false" hidden="false" ht="13.3" outlineLevel="0" r="19">
      <c r="A19" s="7" t="s">
        <v>31</v>
      </c>
      <c r="B19" s="7" t="n">
        <f aca="false">D19-C19</f>
        <v>9.72</v>
      </c>
      <c r="C19" s="7" t="n">
        <v>-3.31</v>
      </c>
      <c r="D19" s="7" t="n">
        <v>6.41</v>
      </c>
    </row>
    <row collapsed="false" customFormat="false" customHeight="false" hidden="false" ht="13.3" outlineLevel="0" r="20">
      <c r="A20" s="7" t="s">
        <v>115</v>
      </c>
      <c r="B20" s="7" t="n">
        <f aca="false">D20-C20</f>
        <v>9.74</v>
      </c>
      <c r="C20" s="7" t="n">
        <v>-3.35</v>
      </c>
      <c r="D20" s="7" t="n">
        <v>6.39</v>
      </c>
    </row>
    <row collapsed="false" customFormat="false" customHeight="false" hidden="false" ht="13.3" outlineLevel="0" r="21">
      <c r="A21" s="7" t="s">
        <v>33</v>
      </c>
      <c r="B21" s="7" t="n">
        <f aca="false">D21-C21</f>
        <v>10.04</v>
      </c>
      <c r="C21" s="7" t="n">
        <v>-3.74</v>
      </c>
      <c r="D21" s="7" t="n">
        <v>6.3</v>
      </c>
    </row>
    <row collapsed="false" customFormat="false" customHeight="false" hidden="false" ht="13.3" outlineLevel="0" r="22">
      <c r="A22" s="7" t="s">
        <v>53</v>
      </c>
      <c r="B22" s="7" t="n">
        <f aca="false">D22-C22</f>
        <v>10.16</v>
      </c>
      <c r="C22" s="7" t="n">
        <v>-4.71</v>
      </c>
      <c r="D22" s="7" t="n">
        <v>5.45</v>
      </c>
    </row>
    <row collapsed="false" customFormat="false" customHeight="false" hidden="false" ht="13.3" outlineLevel="0" r="23">
      <c r="A23" s="9" t="s">
        <v>36</v>
      </c>
      <c r="B23" s="7" t="n">
        <f aca="false">D23-C23</f>
        <v>10.42</v>
      </c>
      <c r="C23" s="9" t="n">
        <v>-3.58</v>
      </c>
      <c r="D23" s="9" t="n">
        <v>6.84</v>
      </c>
    </row>
    <row collapsed="false" customFormat="false" customHeight="false" hidden="false" ht="13.3" outlineLevel="0" r="24">
      <c r="A24" s="7" t="s">
        <v>116</v>
      </c>
      <c r="B24" s="7" t="n">
        <f aca="false">D24-C24</f>
        <v>10.43</v>
      </c>
      <c r="C24" s="7" t="n">
        <v>-3.67</v>
      </c>
      <c r="D24" s="7" t="n">
        <v>6.76</v>
      </c>
    </row>
    <row collapsed="false" customFormat="false" customHeight="false" hidden="false" ht="13.3" outlineLevel="0" r="25">
      <c r="A25" s="9" t="s">
        <v>37</v>
      </c>
      <c r="B25" s="7" t="n">
        <f aca="false">D25-C25</f>
        <v>11.04</v>
      </c>
      <c r="C25" s="9" t="n">
        <v>-3.68</v>
      </c>
      <c r="D25" s="9" t="n">
        <v>7.36</v>
      </c>
    </row>
    <row collapsed="false" customFormat="false" customHeight="false" hidden="false" ht="13.3" outlineLevel="0" r="26">
      <c r="A26" s="9" t="s">
        <v>38</v>
      </c>
      <c r="B26" s="7" t="n">
        <f aca="false">D26-C26</f>
        <v>11.54</v>
      </c>
      <c r="C26" s="9" t="n">
        <v>-4.28</v>
      </c>
      <c r="D26" s="9" t="n">
        <v>7.26</v>
      </c>
    </row>
    <row collapsed="false" customFormat="false" customHeight="false" hidden="false" ht="13.3" outlineLevel="0" r="27">
      <c r="A27" s="9" t="s">
        <v>39</v>
      </c>
      <c r="B27" s="7" t="n">
        <f aca="false">D27-C27</f>
        <v>12.84</v>
      </c>
      <c r="C27" s="9" t="n">
        <v>-4.36</v>
      </c>
      <c r="D27" s="9" t="n">
        <v>8.48</v>
      </c>
    </row>
    <row collapsed="false" customFormat="false" customHeight="false" hidden="false" ht="13.3" outlineLevel="0" r="28">
      <c r="A28" s="9" t="s">
        <v>40</v>
      </c>
      <c r="B28" s="7" t="n">
        <f aca="false">D28-C28</f>
        <v>13.69</v>
      </c>
      <c r="C28" s="9" t="n">
        <v>-4.68</v>
      </c>
      <c r="D28" s="9" t="n">
        <v>9.01</v>
      </c>
    </row>
    <row collapsed="false" customFormat="false" customHeight="false" hidden="false" ht="13.3" outlineLevel="0" r="29">
      <c r="A29" s="9" t="s">
        <v>41</v>
      </c>
      <c r="B29" s="7" t="n">
        <f aca="false">D29-C29</f>
        <v>14.78</v>
      </c>
      <c r="C29" s="9" t="n">
        <v>-4.81</v>
      </c>
      <c r="D29" s="9" t="n">
        <v>9.97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83" zoomScaleNormal="83" zoomScalePageLayoutView="100">
      <selection activeCell="R35" activeCellId="0" pane="topLeft" sqref="R35"/>
    </sheetView>
  </sheetViews>
  <cols>
    <col collapsed="false" hidden="false" max="1" min="1" style="17" width="26.5411764705882"/>
    <col collapsed="false" hidden="false" max="2" min="2" style="17" width="18.9803921568627"/>
    <col collapsed="false" hidden="false" max="3" min="3" style="17" width="13.3372549019608"/>
    <col collapsed="false" hidden="false" max="4" min="4" style="17" width="23.2705882352941"/>
    <col collapsed="false" hidden="false" max="5" min="5" style="17" width="24.9098039215686"/>
    <col collapsed="false" hidden="false" max="6" min="6" style="17" width="23.2705882352941"/>
    <col collapsed="false" hidden="false" max="7" min="7" style="17" width="11.5529411764706"/>
    <col collapsed="false" hidden="false" max="8" min="8" style="17" width="9.50196078431373"/>
    <col collapsed="false" hidden="false" max="9" min="9" style="17" width="10.956862745098"/>
    <col collapsed="false" hidden="false" max="10" min="10" style="17" width="24.4745098039216"/>
    <col collapsed="false" hidden="false" max="11" min="11" style="17" width="18.5372549019608"/>
    <col collapsed="false" hidden="false" max="12" min="12" style="17" width="18.3843137254902"/>
    <col collapsed="false" hidden="false" max="15" min="13" style="17" width="9.50196078431373"/>
    <col collapsed="false" hidden="false" max="16" min="16" style="17" width="13.5019607843137"/>
    <col collapsed="false" hidden="false" max="17" min="17" style="17" width="17.4980392156863"/>
    <col collapsed="false" hidden="false" max="18" min="18" style="17" width="15.7098039215686"/>
    <col collapsed="false" hidden="false" max="19" min="19" style="17" width="14.2196078431373"/>
    <col collapsed="false" hidden="false" max="1025" min="20" style="17" width="9.04313725490196"/>
  </cols>
  <sheetData>
    <row collapsed="false" customFormat="false" customHeight="false" hidden="false" ht="13.3" outlineLevel="0" r="1">
      <c r="A1" s="45" t="s">
        <v>0</v>
      </c>
      <c r="B1" s="45" t="s">
        <v>171</v>
      </c>
      <c r="C1" s="46" t="s">
        <v>31</v>
      </c>
      <c r="D1" s="45" t="s">
        <v>172</v>
      </c>
      <c r="E1" s="45"/>
      <c r="F1" s="45"/>
      <c r="G1" s="45"/>
      <c r="H1" s="45"/>
      <c r="I1" s="46" t="s">
        <v>32</v>
      </c>
      <c r="J1" s="45"/>
      <c r="K1" s="45"/>
      <c r="L1" s="45"/>
      <c r="M1" s="45"/>
      <c r="P1" s="46" t="s">
        <v>33</v>
      </c>
    </row>
    <row collapsed="false" customFormat="false" customHeight="false" hidden="false" ht="13.3" outlineLevel="0" r="2">
      <c r="A2" s="45"/>
    </row>
    <row collapsed="false" customFormat="false" customHeight="true" hidden="false" ht="79.5" outlineLevel="0" r="3">
      <c r="A3" s="45" t="s">
        <v>173</v>
      </c>
      <c r="C3" s="45" t="s">
        <v>174</v>
      </c>
      <c r="D3" s="47" t="s">
        <v>175</v>
      </c>
      <c r="E3" s="48" t="s">
        <v>176</v>
      </c>
      <c r="F3" s="47" t="s">
        <v>177</v>
      </c>
      <c r="G3" s="45" t="s">
        <v>178</v>
      </c>
      <c r="H3" s="47"/>
      <c r="I3" s="45"/>
      <c r="J3" s="47" t="s">
        <v>175</v>
      </c>
      <c r="K3" s="47" t="s">
        <v>179</v>
      </c>
      <c r="L3" s="47" t="s">
        <v>177</v>
      </c>
      <c r="M3" s="47" t="s">
        <v>180</v>
      </c>
      <c r="Q3" s="47" t="s">
        <v>175</v>
      </c>
      <c r="R3" s="47" t="s">
        <v>179</v>
      </c>
      <c r="S3" s="47" t="s">
        <v>177</v>
      </c>
      <c r="T3" s="47" t="s">
        <v>180</v>
      </c>
    </row>
    <row collapsed="false" customFormat="false" customHeight="false" hidden="false" ht="13.3" outlineLevel="0" r="5">
      <c r="A5" s="45" t="s">
        <v>1</v>
      </c>
      <c r="B5" s="49" t="s">
        <v>21</v>
      </c>
      <c r="C5" s="4" t="n">
        <v>0.000674</v>
      </c>
      <c r="D5" s="4" t="n">
        <v>0.000674</v>
      </c>
      <c r="E5" s="6"/>
      <c r="F5" s="6"/>
      <c r="G5" s="6"/>
      <c r="I5" s="4" t="n">
        <v>0.000807863846806463</v>
      </c>
      <c r="J5" s="4" t="n">
        <v>0.000807863846806463</v>
      </c>
      <c r="K5" s="6"/>
      <c r="L5" s="6"/>
      <c r="M5" s="50" t="n">
        <v>0.000391</v>
      </c>
      <c r="P5" s="4" t="n">
        <v>0.0007567108958078</v>
      </c>
      <c r="Q5" s="4" t="n">
        <v>0.0007567108958078</v>
      </c>
      <c r="R5" s="6"/>
      <c r="S5" s="6"/>
      <c r="T5" s="50" t="n">
        <v>0.000586</v>
      </c>
    </row>
    <row collapsed="false" customFormat="false" customHeight="false" hidden="false" ht="13.3" outlineLevel="0" r="6">
      <c r="A6" s="45"/>
      <c r="B6" s="49"/>
    </row>
    <row collapsed="false" customFormat="false" customHeight="false" hidden="false" ht="13.3" outlineLevel="0" r="7">
      <c r="A7" s="45" t="s">
        <v>2</v>
      </c>
      <c r="B7" s="49" t="s">
        <v>22</v>
      </c>
      <c r="C7" s="6" t="n">
        <v>0</v>
      </c>
      <c r="D7" s="6" t="n">
        <v>0</v>
      </c>
      <c r="E7" s="6"/>
      <c r="F7" s="6"/>
      <c r="G7" s="6"/>
      <c r="I7" s="6" t="n">
        <v>0</v>
      </c>
      <c r="J7" s="6" t="n">
        <v>0</v>
      </c>
      <c r="K7" s="6"/>
      <c r="L7" s="6"/>
      <c r="M7" s="6"/>
      <c r="P7" s="6" t="n">
        <v>0</v>
      </c>
      <c r="Q7" s="6" t="n">
        <v>0</v>
      </c>
      <c r="R7" s="6"/>
      <c r="S7" s="6"/>
      <c r="T7" s="6"/>
    </row>
    <row collapsed="false" customFormat="false" customHeight="false" hidden="false" ht="13.3" outlineLevel="0" r="8">
      <c r="A8" s="45"/>
      <c r="C8" s="12"/>
      <c r="D8" s="12"/>
      <c r="I8" s="12"/>
      <c r="J8" s="12"/>
      <c r="P8" s="12"/>
      <c r="Q8" s="12"/>
    </row>
    <row collapsed="false" customFormat="false" customHeight="false" hidden="false" ht="13.3" outlineLevel="0" r="9">
      <c r="A9" s="45" t="s">
        <v>3</v>
      </c>
      <c r="B9" s="17" t="s">
        <v>21</v>
      </c>
      <c r="C9" s="4" t="n">
        <v>0.00135380308703114</v>
      </c>
      <c r="D9" s="4" t="n">
        <v>0.00135380308703114</v>
      </c>
      <c r="E9" s="6"/>
      <c r="F9" s="6"/>
      <c r="G9" s="50" t="n">
        <v>0.00195</v>
      </c>
      <c r="I9" s="4" t="n">
        <v>0.00161572769361293</v>
      </c>
      <c r="J9" s="4" t="n">
        <v>0.00161572769361293</v>
      </c>
      <c r="K9" s="6"/>
      <c r="L9" s="6"/>
      <c r="M9" s="50" t="n">
        <v>0.00845</v>
      </c>
      <c r="P9" s="4" t="n">
        <v>0.0015134217916156</v>
      </c>
      <c r="Q9" s="4" t="n">
        <v>0.0015134217916156</v>
      </c>
      <c r="R9" s="6"/>
      <c r="S9" s="6"/>
      <c r="T9" s="50" t="n">
        <v>0.00555</v>
      </c>
    </row>
    <row collapsed="false" customFormat="false" customHeight="false" hidden="false" ht="13.3" outlineLevel="0" r="10">
      <c r="A10" s="45"/>
      <c r="P10" s="17" t="n">
        <v>0.00555</v>
      </c>
    </row>
    <row collapsed="false" customFormat="false" customHeight="false" hidden="false" ht="13.3" outlineLevel="0" r="11">
      <c r="A11" s="45" t="s">
        <v>4</v>
      </c>
      <c r="B11" s="17" t="s">
        <v>22</v>
      </c>
      <c r="C11" s="6" t="n">
        <v>0</v>
      </c>
      <c r="D11" s="6" t="n">
        <v>0</v>
      </c>
      <c r="E11" s="6"/>
      <c r="F11" s="6"/>
      <c r="G11" s="6"/>
      <c r="I11" s="6" t="n">
        <v>0</v>
      </c>
      <c r="J11" s="6" t="n">
        <v>0</v>
      </c>
      <c r="K11" s="6"/>
      <c r="L11" s="6"/>
      <c r="M11" s="6"/>
      <c r="P11" s="6" t="n">
        <v>0</v>
      </c>
      <c r="Q11" s="6" t="n">
        <v>0</v>
      </c>
      <c r="R11" s="6"/>
      <c r="S11" s="6"/>
      <c r="T11" s="6"/>
    </row>
    <row collapsed="false" customFormat="false" customHeight="false" hidden="false" ht="13.3" outlineLevel="0" r="12">
      <c r="A12" s="45"/>
      <c r="C12" s="12"/>
      <c r="D12" s="12"/>
      <c r="I12" s="12"/>
      <c r="J12" s="12"/>
      <c r="P12" s="12"/>
      <c r="Q12" s="12"/>
    </row>
    <row collapsed="false" customFormat="false" customHeight="false" hidden="false" ht="13.3" outlineLevel="0" r="13">
      <c r="A13" s="45" t="s">
        <v>5</v>
      </c>
      <c r="B13" s="17" t="s">
        <v>23</v>
      </c>
      <c r="C13" s="4" t="n">
        <v>2.97216E-007</v>
      </c>
      <c r="D13" s="4" t="n">
        <v>2.97216E-007</v>
      </c>
      <c r="E13" s="6"/>
      <c r="F13" s="6"/>
      <c r="G13" s="50" t="n">
        <v>2.06E-007</v>
      </c>
      <c r="I13" s="4" t="n">
        <v>6.41952E-007</v>
      </c>
      <c r="J13" s="4" t="n">
        <v>6.41952E-007</v>
      </c>
      <c r="K13" s="6"/>
      <c r="L13" s="6"/>
      <c r="M13" s="50" t="n">
        <v>3.02E-007</v>
      </c>
      <c r="P13" s="4" t="n">
        <v>3.74976E-007</v>
      </c>
      <c r="Q13" s="4" t="n">
        <v>3.74976E-007</v>
      </c>
      <c r="R13" s="6"/>
      <c r="S13" s="6"/>
      <c r="T13" s="50" t="n">
        <v>2.16E-007</v>
      </c>
    </row>
    <row collapsed="false" customFormat="false" customHeight="false" hidden="false" ht="13.3" outlineLevel="0" r="14">
      <c r="A14" s="45"/>
    </row>
    <row collapsed="false" customFormat="false" customHeight="false" hidden="false" ht="13.3" outlineLevel="0" r="15">
      <c r="A15" s="45" t="s">
        <v>6</v>
      </c>
      <c r="B15" s="17" t="s">
        <v>24</v>
      </c>
      <c r="C15" s="6" t="n">
        <v>0</v>
      </c>
      <c r="D15" s="6" t="n">
        <v>0</v>
      </c>
      <c r="E15" s="6"/>
      <c r="F15" s="6"/>
      <c r="G15" s="6"/>
      <c r="I15" s="6" t="n">
        <v>0</v>
      </c>
      <c r="J15" s="6" t="n">
        <v>0</v>
      </c>
      <c r="K15" s="6"/>
      <c r="L15" s="6"/>
      <c r="M15" s="6"/>
      <c r="P15" s="6" t="n">
        <v>0</v>
      </c>
      <c r="Q15" s="6" t="n">
        <v>0</v>
      </c>
      <c r="R15" s="6"/>
      <c r="S15" s="6"/>
      <c r="T15" s="6"/>
    </row>
    <row collapsed="false" customFormat="false" customHeight="false" hidden="false" ht="13.3" outlineLevel="0" r="16">
      <c r="A16" s="45"/>
      <c r="C16" s="12"/>
      <c r="D16" s="12"/>
      <c r="I16" s="12"/>
      <c r="J16" s="12"/>
      <c r="P16" s="12"/>
      <c r="Q16" s="12"/>
    </row>
    <row collapsed="false" customFormat="false" customHeight="false" hidden="false" ht="13.3" outlineLevel="0" r="17">
      <c r="A17" s="45" t="s">
        <v>7</v>
      </c>
      <c r="B17" s="17" t="s">
        <v>21</v>
      </c>
      <c r="C17" s="6" t="n">
        <v>0.000674</v>
      </c>
      <c r="D17" s="6" t="n">
        <v>0.000674</v>
      </c>
      <c r="E17" s="6"/>
      <c r="F17" s="6"/>
      <c r="G17" s="50" t="n">
        <v>0.002</v>
      </c>
      <c r="H17" s="45"/>
      <c r="I17" s="6" t="n">
        <v>0.000807863846806463</v>
      </c>
      <c r="J17" s="6" t="n">
        <v>0.000807863846806463</v>
      </c>
      <c r="K17" s="6"/>
      <c r="L17" s="6"/>
      <c r="M17" s="50" t="n">
        <v>0.002</v>
      </c>
      <c r="P17" s="6" t="n">
        <v>0.000807863846806463</v>
      </c>
      <c r="Q17" s="6" t="n">
        <v>0.000807863846806463</v>
      </c>
      <c r="R17" s="6" t="s">
        <v>181</v>
      </c>
      <c r="S17" s="6"/>
      <c r="T17" s="50" t="n">
        <v>0.002</v>
      </c>
    </row>
    <row collapsed="false" customFormat="false" customHeight="false" hidden="false" ht="13.3" outlineLevel="0" r="18">
      <c r="A18" s="45"/>
    </row>
    <row collapsed="false" customFormat="false" customHeight="false" hidden="false" ht="13.3" outlineLevel="0" r="19">
      <c r="A19" s="45" t="s">
        <v>8</v>
      </c>
      <c r="B19" s="17" t="s">
        <v>25</v>
      </c>
      <c r="C19" s="4" t="n">
        <v>30000</v>
      </c>
      <c r="D19" s="4" t="n">
        <v>30000</v>
      </c>
      <c r="E19" s="6"/>
      <c r="F19" s="6"/>
      <c r="G19" s="6"/>
      <c r="I19" s="4" t="n">
        <v>30000</v>
      </c>
      <c r="J19" s="4" t="n">
        <v>30000</v>
      </c>
      <c r="K19" s="6"/>
      <c r="L19" s="6"/>
      <c r="M19" s="6"/>
      <c r="P19" s="4" t="n">
        <v>30000</v>
      </c>
      <c r="Q19" s="4" t="n">
        <v>30000</v>
      </c>
      <c r="R19" s="6"/>
      <c r="S19" s="6"/>
      <c r="T19" s="6"/>
    </row>
    <row collapsed="false" customFormat="false" customHeight="false" hidden="false" ht="13.3" outlineLevel="0" r="20">
      <c r="A20" s="45"/>
      <c r="C20" s="12"/>
      <c r="D20" s="12"/>
      <c r="I20" s="12"/>
      <c r="J20" s="12"/>
      <c r="P20" s="12"/>
      <c r="Q20" s="12"/>
    </row>
    <row collapsed="false" customFormat="false" customHeight="false" hidden="false" ht="13.3" outlineLevel="0" r="21">
      <c r="A21" s="45" t="s">
        <v>9</v>
      </c>
      <c r="B21" s="17" t="s">
        <v>25</v>
      </c>
      <c r="C21" s="4" t="n">
        <v>30000</v>
      </c>
      <c r="D21" s="4" t="n">
        <v>30000</v>
      </c>
      <c r="E21" s="6"/>
      <c r="F21" s="6"/>
      <c r="G21" s="6"/>
      <c r="I21" s="4" t="n">
        <v>30000</v>
      </c>
      <c r="J21" s="4" t="n">
        <v>30000</v>
      </c>
      <c r="K21" s="6"/>
      <c r="L21" s="6"/>
      <c r="M21" s="6"/>
      <c r="P21" s="4" t="n">
        <v>30000</v>
      </c>
      <c r="Q21" s="4" t="n">
        <v>30000</v>
      </c>
      <c r="R21" s="6"/>
      <c r="S21" s="6"/>
      <c r="T21" s="6"/>
    </row>
    <row collapsed="false" customFormat="false" customHeight="false" hidden="false" ht="13.3" outlineLevel="0" r="22">
      <c r="A22" s="45"/>
      <c r="C22" s="12"/>
      <c r="D22" s="12"/>
      <c r="I22" s="12"/>
      <c r="J22" s="12"/>
      <c r="P22" s="12"/>
      <c r="Q22" s="12"/>
    </row>
    <row collapsed="false" customFormat="false" customHeight="false" hidden="false" ht="13.3" outlineLevel="0" r="23">
      <c r="A23" s="45" t="s">
        <v>10</v>
      </c>
      <c r="B23" s="17" t="s">
        <v>25</v>
      </c>
      <c r="C23" s="4" t="n">
        <v>15000</v>
      </c>
      <c r="D23" s="4" t="n">
        <v>15000</v>
      </c>
      <c r="E23" s="6"/>
      <c r="F23" s="6"/>
      <c r="G23" s="50" t="n">
        <v>10000</v>
      </c>
      <c r="I23" s="4" t="n">
        <v>15000</v>
      </c>
      <c r="J23" s="4" t="n">
        <v>15000</v>
      </c>
      <c r="K23" s="6"/>
      <c r="L23" s="6"/>
      <c r="M23" s="50" t="n">
        <v>10000</v>
      </c>
      <c r="P23" s="4" t="n">
        <v>15000</v>
      </c>
      <c r="Q23" s="4" t="n">
        <v>15000</v>
      </c>
      <c r="R23" s="6"/>
      <c r="S23" s="6"/>
      <c r="T23" s="50" t="n">
        <v>10000</v>
      </c>
    </row>
    <row collapsed="false" customFormat="false" customHeight="false" hidden="false" ht="13.3" outlineLevel="0" r="24">
      <c r="A24" s="45"/>
      <c r="P24" s="17" t="n">
        <v>10000</v>
      </c>
    </row>
    <row collapsed="false" customFormat="false" customHeight="false" hidden="false" ht="13.3" outlineLevel="0" r="25">
      <c r="A25" s="45" t="s">
        <v>11</v>
      </c>
      <c r="B25" s="17" t="s">
        <v>25</v>
      </c>
      <c r="C25" s="4" t="n">
        <v>30000</v>
      </c>
      <c r="D25" s="4" t="n">
        <v>30000</v>
      </c>
      <c r="E25" s="6"/>
      <c r="F25" s="6"/>
      <c r="G25" s="6"/>
      <c r="I25" s="4" t="n">
        <v>30000</v>
      </c>
      <c r="J25" s="4" t="n">
        <v>30000</v>
      </c>
      <c r="K25" s="6"/>
      <c r="L25" s="6"/>
      <c r="M25" s="6"/>
      <c r="P25" s="4" t="n">
        <v>30000</v>
      </c>
      <c r="Q25" s="4" t="n">
        <v>30000</v>
      </c>
      <c r="R25" s="6"/>
      <c r="S25" s="6"/>
      <c r="T25" s="6"/>
    </row>
    <row collapsed="false" customFormat="false" customHeight="false" hidden="false" ht="13.3" outlineLevel="0" r="26">
      <c r="A26" s="45"/>
      <c r="C26" s="12"/>
      <c r="D26" s="12"/>
      <c r="I26" s="12"/>
      <c r="J26" s="12"/>
      <c r="P26" s="12"/>
      <c r="Q26" s="12"/>
    </row>
    <row collapsed="false" customFormat="false" customHeight="false" hidden="false" ht="13.3" outlineLevel="0" r="27">
      <c r="A27" s="45" t="s">
        <v>12</v>
      </c>
      <c r="B27" s="17" t="s">
        <v>26</v>
      </c>
      <c r="C27" s="4" t="n">
        <v>-3.31</v>
      </c>
      <c r="D27" s="4" t="n">
        <v>-3.31</v>
      </c>
      <c r="E27" s="6"/>
      <c r="F27" s="6"/>
      <c r="G27" s="6"/>
      <c r="I27" s="4" t="n">
        <v>-2.77</v>
      </c>
      <c r="J27" s="4" t="n">
        <v>-2.77</v>
      </c>
      <c r="K27" s="6"/>
      <c r="L27" s="6"/>
      <c r="M27" s="6"/>
      <c r="P27" s="4" t="n">
        <v>-3.74</v>
      </c>
      <c r="Q27" s="4" t="n">
        <v>-3.74</v>
      </c>
      <c r="R27" s="6"/>
      <c r="S27" s="6"/>
      <c r="T27" s="6"/>
    </row>
    <row collapsed="false" customFormat="false" customHeight="false" hidden="false" ht="13.3" outlineLevel="0" r="28">
      <c r="A28" s="45"/>
      <c r="C28" s="12"/>
      <c r="D28" s="12"/>
      <c r="I28" s="12"/>
      <c r="J28" s="12"/>
      <c r="P28" s="12"/>
      <c r="Q28" s="12"/>
    </row>
    <row collapsed="false" customFormat="false" customHeight="false" hidden="false" ht="13.3" outlineLevel="0" r="29">
      <c r="A29" s="45" t="s">
        <v>13</v>
      </c>
      <c r="B29" s="17" t="s">
        <v>27</v>
      </c>
      <c r="C29" s="4" t="n">
        <v>72609</v>
      </c>
      <c r="D29" s="4" t="n">
        <v>72609</v>
      </c>
      <c r="E29" s="6"/>
      <c r="F29" s="6"/>
      <c r="G29" s="6"/>
      <c r="I29" s="4" t="n">
        <v>47125</v>
      </c>
      <c r="J29" s="4" t="n">
        <v>47125</v>
      </c>
      <c r="K29" s="6"/>
      <c r="L29" s="6"/>
      <c r="M29" s="6"/>
      <c r="P29" s="4" t="n">
        <v>61637</v>
      </c>
      <c r="Q29" s="4" t="n">
        <v>61637</v>
      </c>
      <c r="R29" s="6"/>
      <c r="S29" s="6"/>
      <c r="T29" s="6"/>
    </row>
    <row collapsed="false" customFormat="false" customHeight="false" hidden="false" ht="13.3" outlineLevel="0" r="30">
      <c r="A30" s="45"/>
      <c r="C30" s="12"/>
      <c r="D30" s="12"/>
      <c r="I30" s="12"/>
      <c r="J30" s="12"/>
      <c r="P30" s="12"/>
      <c r="Q30" s="12"/>
    </row>
    <row collapsed="false" customFormat="false" customHeight="false" hidden="false" ht="13.3" outlineLevel="0" r="31">
      <c r="A31" s="45" t="s">
        <v>14</v>
      </c>
      <c r="B31" s="17" t="s">
        <v>26</v>
      </c>
      <c r="C31" s="4" t="n">
        <v>6.41</v>
      </c>
      <c r="D31" s="4" t="n">
        <v>6.41</v>
      </c>
      <c r="E31" s="6"/>
      <c r="F31" s="6"/>
      <c r="G31" s="6"/>
      <c r="I31" s="4" t="n">
        <v>6.94</v>
      </c>
      <c r="J31" s="4" t="n">
        <v>6.94</v>
      </c>
      <c r="K31" s="6"/>
      <c r="L31" s="6"/>
      <c r="M31" s="6"/>
      <c r="P31" s="4" t="n">
        <v>6.3</v>
      </c>
      <c r="Q31" s="4" t="n">
        <v>6.3</v>
      </c>
      <c r="R31" s="6"/>
      <c r="S31" s="6"/>
      <c r="T31" s="6"/>
    </row>
    <row collapsed="false" customFormat="false" customHeight="false" hidden="false" ht="13.3" outlineLevel="0" r="32">
      <c r="A32" s="45"/>
      <c r="C32" s="12"/>
      <c r="D32" s="12"/>
      <c r="I32" s="12"/>
      <c r="J32" s="12"/>
      <c r="P32" s="12"/>
      <c r="Q32" s="12"/>
    </row>
    <row collapsed="false" customFormat="false" customHeight="false" hidden="false" ht="13.3" outlineLevel="0" r="33">
      <c r="A33" s="45" t="s">
        <v>15</v>
      </c>
      <c r="B33" s="17" t="s">
        <v>27</v>
      </c>
      <c r="C33" s="4" t="n">
        <v>-15262</v>
      </c>
      <c r="D33" s="4" t="n">
        <v>-15262</v>
      </c>
      <c r="E33" s="6"/>
      <c r="F33" s="6"/>
      <c r="G33" s="6"/>
      <c r="I33" s="4" t="n">
        <v>-50815</v>
      </c>
      <c r="J33" s="4" t="n">
        <v>-50815</v>
      </c>
      <c r="K33" s="6"/>
      <c r="L33" s="6"/>
      <c r="M33" s="6"/>
      <c r="P33" s="4" t="n">
        <v>-18479</v>
      </c>
      <c r="Q33" s="4" t="n">
        <v>-18479</v>
      </c>
      <c r="R33" s="6"/>
      <c r="S33" s="6"/>
      <c r="T33" s="6"/>
    </row>
    <row collapsed="false" customFormat="false" customHeight="false" hidden="false" ht="13.3" outlineLevel="0" r="34">
      <c r="A34" s="45"/>
      <c r="C34" s="12"/>
      <c r="D34" s="12"/>
      <c r="I34" s="12"/>
      <c r="J34" s="12"/>
      <c r="P34" s="12"/>
      <c r="Q34" s="12"/>
    </row>
    <row collapsed="false" customFormat="false" customHeight="false" hidden="false" ht="13.3" outlineLevel="0" r="35">
      <c r="A35" s="45" t="s">
        <v>16</v>
      </c>
      <c r="B35" s="17" t="s">
        <v>26</v>
      </c>
      <c r="C35" s="6" t="n">
        <v>0.08</v>
      </c>
      <c r="D35" s="6"/>
      <c r="E35" s="6" t="n">
        <v>0.08</v>
      </c>
      <c r="F35" s="6"/>
      <c r="G35" s="6"/>
      <c r="I35" s="6" t="n">
        <v>0.07</v>
      </c>
      <c r="J35" s="6"/>
      <c r="K35" s="6" t="n">
        <v>0.07</v>
      </c>
      <c r="L35" s="6"/>
      <c r="M35" s="6"/>
      <c r="P35" s="6" t="n">
        <v>0.07</v>
      </c>
      <c r="Q35" s="6"/>
      <c r="R35" s="6" t="n">
        <v>0.07</v>
      </c>
      <c r="S35" s="6"/>
      <c r="T35" s="6"/>
    </row>
    <row collapsed="false" customFormat="false" customHeight="false" hidden="false" ht="13.3" outlineLevel="0" r="36">
      <c r="A36" s="45"/>
      <c r="C36" s="12"/>
      <c r="E36" s="12"/>
      <c r="I36" s="12"/>
      <c r="K36" s="12"/>
      <c r="P36" s="12"/>
      <c r="R36" s="12"/>
    </row>
    <row collapsed="false" customFormat="false" customHeight="false" hidden="false" ht="13.3" outlineLevel="0" r="37">
      <c r="A37" s="45" t="s">
        <v>17</v>
      </c>
      <c r="B37" s="17" t="s">
        <v>26</v>
      </c>
      <c r="C37" s="4" t="n">
        <v>0.28</v>
      </c>
      <c r="D37" s="6"/>
      <c r="E37" s="4" t="n">
        <v>0.28</v>
      </c>
      <c r="F37" s="6"/>
      <c r="G37" s="50" t="n">
        <v>0.24</v>
      </c>
      <c r="I37" s="4" t="n">
        <v>0.2</v>
      </c>
      <c r="J37" s="6"/>
      <c r="K37" s="6" t="n">
        <v>0.2</v>
      </c>
      <c r="L37" s="6"/>
      <c r="M37" s="6"/>
      <c r="P37" s="6" t="n">
        <v>0.34</v>
      </c>
      <c r="Q37" s="6"/>
      <c r="R37" s="6" t="n">
        <v>0.34</v>
      </c>
      <c r="S37" s="6"/>
      <c r="T37" s="6"/>
    </row>
    <row collapsed="false" customFormat="false" customHeight="false" hidden="false" ht="13.3" outlineLevel="0" r="38">
      <c r="A38" s="45"/>
      <c r="E38" s="49"/>
      <c r="K38" s="49"/>
      <c r="R38" s="49"/>
    </row>
    <row collapsed="false" customFormat="false" customHeight="false" hidden="false" ht="13.3" outlineLevel="0" r="39">
      <c r="A39" s="45" t="s">
        <v>18</v>
      </c>
      <c r="B39" s="17" t="s">
        <v>26</v>
      </c>
      <c r="C39" s="4" t="n">
        <v>10.137</v>
      </c>
      <c r="D39" s="6"/>
      <c r="E39" s="6"/>
      <c r="F39" s="4" t="n">
        <v>10.137</v>
      </c>
      <c r="G39" s="6"/>
      <c r="I39" s="4" t="n">
        <v>9.427</v>
      </c>
      <c r="J39" s="6"/>
      <c r="K39" s="6"/>
      <c r="L39" s="4" t="n">
        <v>9.427</v>
      </c>
      <c r="M39" s="6"/>
      <c r="P39" s="4" t="n">
        <v>9.88</v>
      </c>
      <c r="Q39" s="6"/>
      <c r="R39" s="6"/>
      <c r="S39" s="4" t="n">
        <v>9.88</v>
      </c>
      <c r="T39" s="6"/>
    </row>
    <row collapsed="false" customFormat="false" customHeight="false" hidden="false" ht="13.3" outlineLevel="0" r="40">
      <c r="A40" s="45"/>
      <c r="C40" s="12"/>
      <c r="D40" s="12"/>
      <c r="I40" s="12"/>
      <c r="J40" s="12"/>
      <c r="P40" s="12"/>
      <c r="Q40" s="12"/>
    </row>
    <row collapsed="false" customFormat="false" customHeight="false" hidden="false" ht="13.3" outlineLevel="0" r="41">
      <c r="A41" s="45" t="s">
        <v>19</v>
      </c>
      <c r="B41" s="17" t="s">
        <v>28</v>
      </c>
      <c r="C41" s="6" t="n">
        <v>1.76</v>
      </c>
      <c r="D41" s="6" t="n">
        <v>1.76</v>
      </c>
      <c r="E41" s="6"/>
      <c r="F41" s="6"/>
      <c r="G41" s="6"/>
      <c r="I41" s="6" t="n">
        <v>1.76</v>
      </c>
      <c r="J41" s="6"/>
      <c r="K41" s="6"/>
      <c r="L41" s="6"/>
      <c r="M41" s="6"/>
      <c r="P41" s="6" t="n">
        <v>1.76</v>
      </c>
      <c r="Q41" s="6" t="n">
        <v>1.76</v>
      </c>
      <c r="R41" s="6"/>
      <c r="S41" s="6"/>
      <c r="T41" s="6"/>
    </row>
    <row collapsed="false" customFormat="false" customHeight="false" hidden="false" ht="13.3" outlineLevel="0" r="42">
      <c r="A42" s="45"/>
      <c r="C42" s="12"/>
      <c r="D42" s="12"/>
      <c r="I42" s="12"/>
      <c r="J42" s="12"/>
      <c r="P42" s="12"/>
      <c r="Q42" s="12"/>
    </row>
    <row collapsed="false" customFormat="false" customHeight="false" hidden="false" ht="13.3" outlineLevel="0" r="43">
      <c r="A43" s="45" t="s">
        <v>20</v>
      </c>
      <c r="B43" s="17" t="s">
        <v>29</v>
      </c>
      <c r="C43" s="4" t="n">
        <v>354.5</v>
      </c>
      <c r="D43" s="4" t="n">
        <v>354.5</v>
      </c>
      <c r="E43" s="6"/>
      <c r="F43" s="6"/>
      <c r="G43" s="6"/>
      <c r="I43" s="4" t="n">
        <v>318</v>
      </c>
      <c r="J43" s="4" t="n">
        <v>318</v>
      </c>
      <c r="K43" s="6"/>
      <c r="L43" s="6"/>
      <c r="M43" s="6"/>
      <c r="P43" s="4" t="n">
        <v>320</v>
      </c>
      <c r="Q43" s="4" t="n">
        <v>320</v>
      </c>
      <c r="R43" s="6"/>
      <c r="S43" s="6"/>
      <c r="T43" s="6"/>
    </row>
    <row collapsed="false" customFormat="false" customHeight="false" hidden="false" ht="13.3" outlineLevel="0" r="46">
      <c r="B46" s="51" t="s">
        <v>182</v>
      </c>
    </row>
    <row collapsed="false" customFormat="false" customHeight="false" hidden="false" ht="13.3" outlineLevel="0" r="47">
      <c r="B47" s="52" t="s">
        <v>183</v>
      </c>
    </row>
    <row collapsed="false" customFormat="false" customHeight="false" hidden="false" ht="13.3" outlineLevel="0" r="48">
      <c r="B48" s="53" t="s">
        <v>184</v>
      </c>
    </row>
    <row collapsed="false" customFormat="false" customHeight="false" hidden="false" ht="13.3" outlineLevel="0" r="49">
      <c r="B49" s="54" t="s">
        <v>185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8"/>
  <sheetViews>
    <sheetView colorId="64" defaultGridColor="true" rightToLeft="false" showFormulas="false" showGridLines="true" showOutlineSymbols="true" showRowColHeaders="true" showZeros="true" tabSelected="false" topLeftCell="G1" view="normal" windowProtection="false" workbookViewId="0" zoomScale="83" zoomScaleNormal="83" zoomScalePageLayoutView="100">
      <selection activeCell="U43" activeCellId="0" pane="topLeft" sqref="U43"/>
    </sheetView>
  </sheetViews>
  <cols>
    <col collapsed="false" hidden="false" max="2" min="2" style="0" width="17.7843137254902"/>
    <col collapsed="false" hidden="false" max="4" min="3" style="0" width="16.2980392156863"/>
    <col collapsed="false" hidden="false" max="5" min="5" style="0" width="32.4627450980392"/>
    <col collapsed="false" hidden="false" max="6" min="6" style="0" width="28.921568627451"/>
    <col collapsed="false" hidden="false" max="11" min="7" style="0" width="23.5647058823529"/>
    <col collapsed="false" hidden="false" max="14" min="14" style="0" width="35.2941176470588"/>
    <col collapsed="false" hidden="false" max="15" min="15" style="0" width="24.4745098039216"/>
    <col collapsed="false" hidden="false" max="18" min="16" style="0" width="23.5647058823529"/>
    <col collapsed="false" hidden="false" max="19" min="19" style="0" width="17.3529411764706"/>
    <col collapsed="false" hidden="false" max="21" min="21" style="0" width="15.5686274509804"/>
    <col collapsed="false" hidden="false" max="22" min="22" style="0" width="22.9843137254902"/>
    <col collapsed="false" hidden="false" max="23" min="23" style="0" width="20.0156862745098"/>
    <col collapsed="false" hidden="false" max="24" min="24" style="0" width="20.7725490196078"/>
  </cols>
  <sheetData>
    <row collapsed="false" customFormat="false" customHeight="false" hidden="false" ht="13.3" outlineLevel="0" r="1">
      <c r="A1" s="45" t="s">
        <v>0</v>
      </c>
      <c r="B1" s="45" t="s">
        <v>171</v>
      </c>
      <c r="C1" s="9" t="s">
        <v>44</v>
      </c>
      <c r="D1" s="9" t="s">
        <v>44</v>
      </c>
      <c r="L1" s="9" t="s">
        <v>45</v>
      </c>
      <c r="M1" s="9" t="s">
        <v>45</v>
      </c>
      <c r="U1" s="9" t="s">
        <v>46</v>
      </c>
    </row>
    <row collapsed="false" customFormat="false" customHeight="false" hidden="false" ht="13.3" outlineLevel="0" r="2">
      <c r="A2" s="45"/>
      <c r="B2" s="17"/>
      <c r="C2" s="16" t="s">
        <v>186</v>
      </c>
      <c r="D2" s="16" t="s">
        <v>187</v>
      </c>
      <c r="L2" s="16" t="s">
        <v>186</v>
      </c>
      <c r="M2" s="16" t="s">
        <v>187</v>
      </c>
      <c r="U2" s="16" t="s">
        <v>186</v>
      </c>
    </row>
    <row collapsed="false" customFormat="false" customHeight="true" hidden="false" ht="87.75" outlineLevel="0" r="3">
      <c r="A3" s="55" t="s">
        <v>173</v>
      </c>
      <c r="B3" s="17"/>
      <c r="C3" s="17"/>
      <c r="E3" s="56" t="s">
        <v>188</v>
      </c>
      <c r="F3" s="56" t="s">
        <v>189</v>
      </c>
      <c r="G3" s="57" t="s">
        <v>190</v>
      </c>
      <c r="H3" s="58" t="s">
        <v>177</v>
      </c>
      <c r="I3" s="58" t="s">
        <v>191</v>
      </c>
      <c r="J3" s="59" t="s">
        <v>180</v>
      </c>
      <c r="N3" s="56" t="s">
        <v>188</v>
      </c>
      <c r="O3" s="56" t="s">
        <v>189</v>
      </c>
      <c r="P3" s="57" t="s">
        <v>190</v>
      </c>
      <c r="Q3" s="58" t="s">
        <v>177</v>
      </c>
      <c r="R3" s="58" t="s">
        <v>191</v>
      </c>
      <c r="S3" s="59" t="s">
        <v>180</v>
      </c>
      <c r="V3" s="57" t="s">
        <v>190</v>
      </c>
      <c r="W3" s="58" t="s">
        <v>177</v>
      </c>
      <c r="X3" s="58" t="s">
        <v>191</v>
      </c>
    </row>
    <row collapsed="false" customFormat="false" customHeight="false" hidden="false" ht="13.3" outlineLevel="0" r="4">
      <c r="A4" s="17"/>
      <c r="B4" s="17"/>
      <c r="C4" s="17"/>
      <c r="G4" s="0" t="s">
        <v>44</v>
      </c>
      <c r="P4" s="0" t="s">
        <v>44</v>
      </c>
    </row>
    <row collapsed="false" customFormat="false" customHeight="false" hidden="false" ht="13.3" outlineLevel="0" r="5">
      <c r="A5" s="45" t="s">
        <v>1</v>
      </c>
      <c r="B5" s="49" t="s">
        <v>21</v>
      </c>
      <c r="C5" s="4" t="n">
        <v>0.00063936</v>
      </c>
      <c r="D5" s="4" t="n">
        <v>0.00064</v>
      </c>
      <c r="E5" s="6" t="n">
        <v>0.00030246422424434</v>
      </c>
      <c r="F5" s="9" t="s">
        <v>192</v>
      </c>
      <c r="G5" s="4" t="n">
        <v>0.00063936</v>
      </c>
      <c r="H5" s="9"/>
      <c r="I5" s="9"/>
      <c r="J5" s="9"/>
      <c r="L5" s="4" t="n">
        <v>0.000101</v>
      </c>
      <c r="M5" s="4" t="n">
        <v>0.000101</v>
      </c>
      <c r="N5" s="6" t="n">
        <v>0.00030246422424434</v>
      </c>
      <c r="O5" s="9" t="s">
        <v>192</v>
      </c>
      <c r="P5" s="4" t="n">
        <v>0.00010368</v>
      </c>
      <c r="Q5" s="9"/>
      <c r="R5" s="9"/>
      <c r="S5" s="9"/>
      <c r="U5" s="4" t="n">
        <v>5.0112E-005</v>
      </c>
      <c r="V5" s="4" t="n">
        <v>5.0112E-005</v>
      </c>
      <c r="W5" s="9"/>
      <c r="X5" s="9"/>
    </row>
    <row collapsed="false" customFormat="false" customHeight="false" hidden="false" ht="13.3" outlineLevel="0" r="6">
      <c r="A6" s="45"/>
      <c r="B6" s="49"/>
    </row>
    <row collapsed="false" customFormat="false" customHeight="false" hidden="false" ht="13.3" outlineLevel="0" r="7">
      <c r="A7" s="45" t="s">
        <v>2</v>
      </c>
      <c r="B7" s="49" t="s">
        <v>22</v>
      </c>
      <c r="C7" s="9" t="n">
        <v>0</v>
      </c>
      <c r="D7" s="9" t="n">
        <v>0</v>
      </c>
      <c r="E7" s="9" t="s">
        <v>192</v>
      </c>
      <c r="F7" s="9" t="s">
        <v>192</v>
      </c>
      <c r="G7" s="9" t="s">
        <v>192</v>
      </c>
      <c r="H7" s="9"/>
      <c r="I7" s="9"/>
      <c r="J7" s="9"/>
      <c r="L7" s="9" t="n">
        <v>0</v>
      </c>
      <c r="M7" s="9" t="n">
        <v>0</v>
      </c>
      <c r="N7" s="9" t="s">
        <v>192</v>
      </c>
      <c r="O7" s="9" t="s">
        <v>192</v>
      </c>
      <c r="P7" s="9" t="s">
        <v>192</v>
      </c>
      <c r="Q7" s="9"/>
      <c r="R7" s="9"/>
      <c r="S7" s="9"/>
      <c r="U7" s="9" t="n">
        <v>0</v>
      </c>
      <c r="V7" s="9" t="n">
        <v>0</v>
      </c>
      <c r="W7" s="9"/>
      <c r="X7" s="9"/>
    </row>
    <row collapsed="false" customFormat="false" customHeight="false" hidden="false" ht="13.3" outlineLevel="0" r="8">
      <c r="A8" s="45"/>
      <c r="B8" s="17"/>
    </row>
    <row collapsed="false" customFormat="false" customHeight="false" hidden="false" ht="13.3" outlineLevel="0" r="9">
      <c r="A9" s="45" t="s">
        <v>3</v>
      </c>
      <c r="B9" s="17" t="s">
        <v>21</v>
      </c>
      <c r="C9" s="9" t="n">
        <v>0.011232</v>
      </c>
      <c r="D9" s="4" t="n">
        <v>0.0115</v>
      </c>
      <c r="E9" s="6" t="n">
        <v>0.000978560725496393</v>
      </c>
      <c r="F9" s="9" t="s">
        <v>192</v>
      </c>
      <c r="G9" s="9" t="n">
        <v>0.011232</v>
      </c>
      <c r="H9" s="9"/>
      <c r="I9" s="9"/>
      <c r="J9" s="9"/>
      <c r="L9" s="4" t="n">
        <v>0.000139</v>
      </c>
      <c r="M9" s="4" t="n">
        <v>0.000139</v>
      </c>
      <c r="N9" s="6" t="n">
        <v>0.00030246422424434</v>
      </c>
      <c r="O9" s="9" t="s">
        <v>192</v>
      </c>
      <c r="P9" s="4" t="n">
        <v>0.00013824</v>
      </c>
      <c r="Q9" s="9"/>
      <c r="R9" s="9"/>
      <c r="S9" s="9"/>
      <c r="U9" s="4" t="n">
        <v>6.912E-005</v>
      </c>
      <c r="V9" s="4" t="n">
        <v>6.912E-005</v>
      </c>
      <c r="W9" s="9"/>
      <c r="X9" s="9"/>
    </row>
    <row collapsed="false" customFormat="false" customHeight="false" hidden="false" ht="13.3" outlineLevel="0" r="10">
      <c r="A10" s="45"/>
      <c r="B10" s="17"/>
    </row>
    <row collapsed="false" customFormat="false" customHeight="false" hidden="false" ht="13.3" outlineLevel="0" r="11">
      <c r="A11" s="45" t="s">
        <v>4</v>
      </c>
      <c r="B11" s="17" t="s">
        <v>22</v>
      </c>
      <c r="C11" s="9" t="n">
        <v>0</v>
      </c>
      <c r="D11" s="9" t="n">
        <v>0</v>
      </c>
      <c r="E11" s="9" t="s">
        <v>192</v>
      </c>
      <c r="F11" s="9" t="s">
        <v>192</v>
      </c>
      <c r="G11" s="9" t="s">
        <v>192</v>
      </c>
      <c r="H11" s="9"/>
      <c r="I11" s="9"/>
      <c r="J11" s="9"/>
      <c r="L11" s="9" t="n">
        <v>0</v>
      </c>
      <c r="M11" s="9" t="n">
        <v>0</v>
      </c>
      <c r="N11" s="9" t="s">
        <v>192</v>
      </c>
      <c r="O11" s="9" t="s">
        <v>192</v>
      </c>
      <c r="P11" s="9" t="s">
        <v>192</v>
      </c>
      <c r="Q11" s="9"/>
      <c r="R11" s="9"/>
      <c r="S11" s="9"/>
      <c r="U11" s="9" t="n">
        <v>0</v>
      </c>
      <c r="V11" s="9" t="n">
        <v>0</v>
      </c>
      <c r="W11" s="9"/>
      <c r="X11" s="9"/>
    </row>
    <row collapsed="false" customFormat="false" customHeight="false" hidden="false" ht="13.3" outlineLevel="0" r="12">
      <c r="A12" s="45"/>
      <c r="B12" s="17"/>
    </row>
    <row collapsed="false" customFormat="false" customHeight="false" hidden="false" ht="13.3" outlineLevel="0" r="13">
      <c r="A13" s="45" t="s">
        <v>5</v>
      </c>
      <c r="B13" s="17" t="s">
        <v>23</v>
      </c>
      <c r="C13" s="9" t="n">
        <v>9.504E-008</v>
      </c>
      <c r="D13" s="4" t="n">
        <v>9.21E-008</v>
      </c>
      <c r="E13" s="9" t="s">
        <v>192</v>
      </c>
      <c r="F13" s="9" t="s">
        <v>192</v>
      </c>
      <c r="G13" s="9" t="n">
        <v>9.504E-008</v>
      </c>
      <c r="H13" s="9"/>
      <c r="I13" s="9"/>
      <c r="J13" s="9"/>
      <c r="L13" s="4" t="n">
        <v>1.42E-008</v>
      </c>
      <c r="M13" s="4" t="n">
        <v>1.42E-008</v>
      </c>
      <c r="N13" s="9" t="s">
        <v>192</v>
      </c>
      <c r="O13" s="9" t="s">
        <v>192</v>
      </c>
      <c r="P13" s="4" t="n">
        <v>1.3824E-008</v>
      </c>
      <c r="Q13" s="9"/>
      <c r="R13" s="9"/>
      <c r="S13" s="9"/>
      <c r="U13" s="4" t="n">
        <v>8.64E-009</v>
      </c>
      <c r="V13" s="4" t="n">
        <v>8.64E-009</v>
      </c>
      <c r="W13" s="9"/>
      <c r="X13" s="9"/>
    </row>
    <row collapsed="false" customFormat="false" customHeight="false" hidden="false" ht="13.3" outlineLevel="0" r="14">
      <c r="A14" s="45"/>
      <c r="B14" s="17"/>
    </row>
    <row collapsed="false" customFormat="false" customHeight="false" hidden="false" ht="13.3" outlineLevel="0" r="15">
      <c r="A15" s="45" t="s">
        <v>6</v>
      </c>
      <c r="B15" s="17" t="s">
        <v>24</v>
      </c>
      <c r="C15" s="9" t="n">
        <v>0</v>
      </c>
      <c r="D15" s="9" t="n">
        <v>0</v>
      </c>
      <c r="E15" s="9" t="s">
        <v>192</v>
      </c>
      <c r="F15" s="9" t="s">
        <v>192</v>
      </c>
      <c r="G15" s="9" t="s">
        <v>192</v>
      </c>
      <c r="H15" s="9"/>
      <c r="I15" s="9"/>
      <c r="J15" s="9"/>
      <c r="L15" s="9" t="n">
        <v>0</v>
      </c>
      <c r="M15" s="9" t="n">
        <v>0</v>
      </c>
      <c r="N15" s="9" t="s">
        <v>192</v>
      </c>
      <c r="O15" s="9" t="s">
        <v>192</v>
      </c>
      <c r="P15" s="9" t="s">
        <v>192</v>
      </c>
      <c r="Q15" s="9"/>
      <c r="R15" s="9"/>
      <c r="S15" s="9"/>
      <c r="U15" s="9" t="n">
        <v>0</v>
      </c>
      <c r="V15" s="9" t="n">
        <v>0</v>
      </c>
      <c r="W15" s="9"/>
      <c r="X15" s="9"/>
    </row>
    <row collapsed="false" customFormat="false" customHeight="false" hidden="false" ht="13.3" outlineLevel="0" r="16">
      <c r="A16" s="45"/>
      <c r="B16" s="17"/>
    </row>
    <row collapsed="false" customFormat="false" customHeight="false" hidden="false" ht="13.3" outlineLevel="0" r="17">
      <c r="A17" s="45" t="s">
        <v>7</v>
      </c>
      <c r="B17" s="17" t="s">
        <v>21</v>
      </c>
      <c r="C17" s="9" t="n">
        <v>0.011232</v>
      </c>
      <c r="D17" s="6" t="n">
        <v>0.0893</v>
      </c>
      <c r="E17" s="6" t="n">
        <v>0.000978560725496393</v>
      </c>
      <c r="F17" s="9" t="s">
        <v>192</v>
      </c>
      <c r="G17" s="9" t="s">
        <v>192</v>
      </c>
      <c r="H17" s="9"/>
      <c r="I17" s="9"/>
      <c r="J17" s="6" t="n">
        <v>0.0893</v>
      </c>
      <c r="L17" s="4" t="n">
        <v>0.000139</v>
      </c>
      <c r="M17" s="6" t="n">
        <v>0.0137</v>
      </c>
      <c r="N17" s="6" t="n">
        <v>0.00030246422424434</v>
      </c>
      <c r="O17" s="9" t="s">
        <v>192</v>
      </c>
      <c r="P17" s="9" t="s">
        <v>192</v>
      </c>
      <c r="Q17" s="9"/>
      <c r="R17" s="9"/>
      <c r="S17" s="9"/>
      <c r="U17" s="6" t="n">
        <v>6.912E-005</v>
      </c>
      <c r="V17" s="6" t="n">
        <v>6.912E-005</v>
      </c>
      <c r="W17" s="9"/>
      <c r="X17" s="9"/>
    </row>
    <row collapsed="false" customFormat="false" customHeight="false" hidden="false" ht="13.3" outlineLevel="0" r="18">
      <c r="A18" s="45"/>
      <c r="B18" s="17"/>
    </row>
    <row collapsed="false" customFormat="false" customHeight="false" hidden="false" ht="13.3" outlineLevel="0" r="19">
      <c r="A19" s="45" t="s">
        <v>8</v>
      </c>
      <c r="B19" s="17" t="s">
        <v>25</v>
      </c>
      <c r="C19" s="7" t="n">
        <v>30000</v>
      </c>
      <c r="D19" s="7" t="n">
        <v>30000</v>
      </c>
      <c r="E19" s="7" t="n">
        <v>30000</v>
      </c>
      <c r="F19" s="9" t="s">
        <v>192</v>
      </c>
      <c r="G19" s="7" t="n">
        <v>30000</v>
      </c>
      <c r="H19" s="9"/>
      <c r="I19" s="9"/>
      <c r="J19" s="9"/>
      <c r="L19" s="7" t="n">
        <v>30000</v>
      </c>
      <c r="M19" s="7" t="n">
        <v>30000</v>
      </c>
      <c r="N19" s="7" t="n">
        <v>30000</v>
      </c>
      <c r="O19" s="9" t="s">
        <v>192</v>
      </c>
      <c r="P19" s="7" t="n">
        <v>30000</v>
      </c>
      <c r="Q19" s="9"/>
      <c r="R19" s="9"/>
      <c r="S19" s="9"/>
      <c r="U19" s="7" t="n">
        <v>30000</v>
      </c>
      <c r="V19" s="7" t="n">
        <v>30000</v>
      </c>
      <c r="W19" s="9"/>
      <c r="X19" s="9"/>
    </row>
    <row collapsed="false" customFormat="false" customHeight="false" hidden="false" ht="13.3" outlineLevel="0" r="20">
      <c r="A20" s="45"/>
      <c r="B20" s="17"/>
      <c r="F20" s="9"/>
      <c r="O20" s="9"/>
    </row>
    <row collapsed="false" customFormat="false" customHeight="false" hidden="false" ht="13.3" outlineLevel="0" r="21">
      <c r="A21" s="45" t="s">
        <v>9</v>
      </c>
      <c r="B21" s="17" t="s">
        <v>25</v>
      </c>
      <c r="C21" s="7" t="n">
        <v>30000</v>
      </c>
      <c r="D21" s="7" t="n">
        <v>30000</v>
      </c>
      <c r="E21" s="7" t="n">
        <v>30000</v>
      </c>
      <c r="F21" s="9" t="s">
        <v>192</v>
      </c>
      <c r="G21" s="7" t="n">
        <v>30000</v>
      </c>
      <c r="H21" s="9"/>
      <c r="I21" s="9"/>
      <c r="J21" s="9"/>
      <c r="L21" s="7" t="n">
        <v>30000</v>
      </c>
      <c r="M21" s="7" t="n">
        <v>30000</v>
      </c>
      <c r="N21" s="7" t="n">
        <v>30000</v>
      </c>
      <c r="O21" s="9" t="s">
        <v>192</v>
      </c>
      <c r="P21" s="7" t="n">
        <v>30000</v>
      </c>
      <c r="Q21" s="9"/>
      <c r="R21" s="9"/>
      <c r="S21" s="9"/>
      <c r="U21" s="7" t="n">
        <v>30000</v>
      </c>
      <c r="V21" s="7" t="n">
        <v>30000</v>
      </c>
      <c r="W21" s="9"/>
      <c r="X21" s="9"/>
    </row>
    <row collapsed="false" customFormat="false" customHeight="false" hidden="false" ht="13.3" outlineLevel="0" r="22">
      <c r="A22" s="45"/>
      <c r="B22" s="17"/>
    </row>
    <row collapsed="false" customFormat="false" customHeight="false" hidden="false" ht="13.3" outlineLevel="0" r="23">
      <c r="A23" s="45" t="s">
        <v>10</v>
      </c>
      <c r="B23" s="17" t="s">
        <v>25</v>
      </c>
      <c r="C23" s="9" t="n">
        <v>13700</v>
      </c>
      <c r="D23" s="9" t="n">
        <v>10000</v>
      </c>
      <c r="E23" s="9" t="n">
        <v>0</v>
      </c>
      <c r="F23" s="9" t="s">
        <v>192</v>
      </c>
      <c r="G23" s="9" t="n">
        <v>13700</v>
      </c>
      <c r="H23" s="9"/>
      <c r="I23" s="9"/>
      <c r="J23" s="9" t="n">
        <v>10000</v>
      </c>
      <c r="L23" s="9" t="n">
        <v>15400</v>
      </c>
      <c r="M23" s="9" t="n">
        <v>10000</v>
      </c>
      <c r="N23" s="9" t="n">
        <v>0</v>
      </c>
      <c r="O23" s="9" t="s">
        <v>192</v>
      </c>
      <c r="P23" s="9" t="n">
        <v>15400</v>
      </c>
      <c r="Q23" s="9"/>
      <c r="R23" s="9"/>
      <c r="S23" s="9" t="n">
        <v>10000</v>
      </c>
      <c r="U23" s="9" t="n">
        <v>17800</v>
      </c>
      <c r="V23" s="9" t="n">
        <v>17800</v>
      </c>
      <c r="W23" s="9"/>
      <c r="X23" s="9"/>
    </row>
    <row collapsed="false" customFormat="false" customHeight="false" hidden="false" ht="13.3" outlineLevel="0" r="24">
      <c r="A24" s="45"/>
      <c r="B24" s="17"/>
    </row>
    <row collapsed="false" customFormat="false" customHeight="false" hidden="false" ht="13.3" outlineLevel="0" r="25">
      <c r="A25" s="45" t="s">
        <v>11</v>
      </c>
      <c r="B25" s="17" t="s">
        <v>25</v>
      </c>
      <c r="C25" s="7" t="n">
        <v>30000</v>
      </c>
      <c r="D25" s="7" t="n">
        <v>30000</v>
      </c>
      <c r="E25" s="7" t="n">
        <v>30000</v>
      </c>
      <c r="F25" s="9" t="s">
        <v>192</v>
      </c>
      <c r="G25" s="9" t="s">
        <v>192</v>
      </c>
      <c r="H25" s="9"/>
      <c r="I25" s="9"/>
      <c r="J25" s="9"/>
      <c r="L25" s="7" t="n">
        <v>30000</v>
      </c>
      <c r="M25" s="7" t="n">
        <v>30000</v>
      </c>
      <c r="N25" s="7" t="n">
        <v>30000</v>
      </c>
      <c r="O25" s="9" t="s">
        <v>192</v>
      </c>
      <c r="P25" s="9" t="s">
        <v>192</v>
      </c>
      <c r="Q25" s="9"/>
      <c r="R25" s="9"/>
      <c r="S25" s="9"/>
      <c r="U25" s="9" t="n">
        <v>30000</v>
      </c>
      <c r="V25" s="9" t="n">
        <v>30000</v>
      </c>
      <c r="W25" s="9"/>
      <c r="X25" s="9"/>
    </row>
    <row collapsed="false" customFormat="false" customHeight="false" hidden="false" ht="13.3" outlineLevel="0" r="26">
      <c r="A26" s="45"/>
      <c r="B26" s="17"/>
    </row>
    <row collapsed="false" customFormat="false" customHeight="false" hidden="false" ht="13.3" outlineLevel="0" r="27">
      <c r="A27" s="45" t="s">
        <v>12</v>
      </c>
      <c r="B27" s="17" t="s">
        <v>26</v>
      </c>
      <c r="C27" s="9" t="n">
        <v>-1.9</v>
      </c>
      <c r="D27" s="7" t="n">
        <v>-1.93</v>
      </c>
      <c r="E27" s="7" t="n">
        <v>-1.93</v>
      </c>
      <c r="F27" s="9" t="n">
        <v>-1.87</v>
      </c>
      <c r="G27" s="9" t="n">
        <v>-1.9</v>
      </c>
      <c r="H27" s="9"/>
      <c r="I27" s="9"/>
      <c r="J27" s="9"/>
      <c r="L27" s="9" t="n">
        <v>-2.04</v>
      </c>
      <c r="M27" s="7" t="n">
        <v>-2.13</v>
      </c>
      <c r="N27" s="7" t="n">
        <v>-2.13</v>
      </c>
      <c r="O27" s="9" t="n">
        <v>-2</v>
      </c>
      <c r="P27" s="9" t="n">
        <v>-2.04</v>
      </c>
      <c r="Q27" s="9"/>
      <c r="R27" s="9"/>
      <c r="S27" s="9"/>
      <c r="U27" s="9" t="n">
        <v>-2.05</v>
      </c>
      <c r="V27" s="9" t="n">
        <v>-2.05</v>
      </c>
      <c r="W27" s="9"/>
      <c r="X27" s="9"/>
    </row>
    <row collapsed="false" customFormat="false" customHeight="false" hidden="false" ht="13.3" outlineLevel="0" r="28">
      <c r="A28" s="45"/>
      <c r="B28" s="17"/>
    </row>
    <row collapsed="false" customFormat="false" customHeight="false" hidden="false" ht="13.3" outlineLevel="0" r="29">
      <c r="A29" s="45" t="s">
        <v>13</v>
      </c>
      <c r="B29" s="17" t="s">
        <v>27</v>
      </c>
      <c r="C29" s="9" t="n">
        <v>47200</v>
      </c>
      <c r="D29" s="9" t="n">
        <v>51822</v>
      </c>
      <c r="E29" s="9" t="n">
        <v>77600</v>
      </c>
      <c r="F29" s="9" t="n">
        <v>50000</v>
      </c>
      <c r="G29" s="9" t="n">
        <v>47200</v>
      </c>
      <c r="H29" s="9"/>
      <c r="I29" s="9"/>
      <c r="J29" s="9" t="n">
        <v>51822</v>
      </c>
      <c r="L29" s="9" t="n">
        <v>71000</v>
      </c>
      <c r="M29" s="9" t="n">
        <v>68227</v>
      </c>
      <c r="N29" s="9" t="n">
        <v>91600</v>
      </c>
      <c r="O29" s="9" t="n">
        <v>67000</v>
      </c>
      <c r="P29" s="9" t="n">
        <v>71000</v>
      </c>
      <c r="Q29" s="9"/>
      <c r="R29" s="9"/>
      <c r="S29" s="9" t="n">
        <v>68227</v>
      </c>
      <c r="U29" s="9" t="n">
        <v>74100</v>
      </c>
      <c r="V29" s="9" t="n">
        <v>74100</v>
      </c>
      <c r="W29" s="9"/>
      <c r="X29" s="9"/>
    </row>
    <row collapsed="false" customFormat="false" customHeight="false" hidden="false" ht="13.3" outlineLevel="0" r="30">
      <c r="A30" s="45"/>
      <c r="B30" s="17"/>
    </row>
    <row collapsed="false" customFormat="false" customHeight="false" hidden="false" ht="13.3" outlineLevel="0" r="31">
      <c r="A31" s="45" t="s">
        <v>14</v>
      </c>
      <c r="B31" s="17" t="s">
        <v>26</v>
      </c>
      <c r="C31" s="9" t="n">
        <v>5.71</v>
      </c>
      <c r="D31" s="9" t="n">
        <v>5.66</v>
      </c>
      <c r="E31" s="9" t="n">
        <v>5.92</v>
      </c>
      <c r="F31" s="9" t="n">
        <v>5.8</v>
      </c>
      <c r="G31" s="9" t="n">
        <v>5.71</v>
      </c>
      <c r="H31" s="9"/>
      <c r="I31" s="9"/>
      <c r="J31" s="9" t="n">
        <v>5.66</v>
      </c>
      <c r="L31" s="9" t="n">
        <v>6.75</v>
      </c>
      <c r="M31" s="9" t="n">
        <v>6.86</v>
      </c>
      <c r="N31" s="9" t="n">
        <v>7.31</v>
      </c>
      <c r="O31" s="9" t="n">
        <v>7.14</v>
      </c>
      <c r="P31" s="9" t="n">
        <v>6.75</v>
      </c>
      <c r="Q31" s="9"/>
      <c r="R31" s="9"/>
      <c r="S31" s="9" t="n">
        <v>6.86</v>
      </c>
      <c r="U31" s="9" t="n">
        <v>7.19</v>
      </c>
      <c r="V31" s="9" t="n">
        <v>7.19</v>
      </c>
      <c r="W31" s="9"/>
      <c r="X31" s="9"/>
    </row>
    <row collapsed="false" customFormat="false" customHeight="false" hidden="false" ht="13.3" outlineLevel="0" r="32">
      <c r="A32" s="45"/>
      <c r="B32" s="17"/>
    </row>
    <row collapsed="false" customFormat="false" customHeight="false" hidden="false" ht="13.3" outlineLevel="0" r="33">
      <c r="A33" s="45" t="s">
        <v>15</v>
      </c>
      <c r="B33" s="17" t="s">
        <v>27</v>
      </c>
      <c r="C33" s="9" t="n">
        <v>-28400</v>
      </c>
      <c r="D33" s="31" t="n">
        <v>-26556</v>
      </c>
      <c r="E33" s="9" t="n">
        <v>-20000</v>
      </c>
      <c r="F33" s="9" t="n">
        <v>-22000</v>
      </c>
      <c r="G33" s="9" t="n">
        <v>-28400</v>
      </c>
      <c r="H33" s="9"/>
      <c r="I33" s="9"/>
      <c r="J33" s="31" t="n">
        <v>-26556</v>
      </c>
      <c r="L33" s="9" t="n">
        <v>-17500</v>
      </c>
      <c r="M33" s="31" t="n">
        <v>-26561</v>
      </c>
      <c r="N33" s="9" t="n">
        <v>-20000</v>
      </c>
      <c r="O33" s="9" t="n">
        <v>-25000</v>
      </c>
      <c r="P33" s="9" t="n">
        <v>-17500</v>
      </c>
      <c r="Q33" s="9"/>
      <c r="R33" s="9"/>
      <c r="S33" s="31" t="n">
        <v>-26561</v>
      </c>
      <c r="U33" s="9" t="n">
        <v>-8280</v>
      </c>
      <c r="V33" s="9" t="n">
        <v>-8280</v>
      </c>
      <c r="W33" s="9"/>
      <c r="X33" s="9"/>
    </row>
    <row collapsed="false" customFormat="false" customHeight="false" hidden="false" ht="13.3" outlineLevel="0" r="34">
      <c r="A34" s="45"/>
      <c r="B34" s="17"/>
      <c r="C34" s="17"/>
    </row>
    <row collapsed="false" customFormat="false" customHeight="false" hidden="false" ht="13.3" outlineLevel="0" r="35">
      <c r="A35" s="45" t="s">
        <v>16</v>
      </c>
      <c r="B35" s="17" t="s">
        <v>26</v>
      </c>
      <c r="C35" s="7" t="n">
        <v>0</v>
      </c>
      <c r="D35" s="7" t="n">
        <v>0</v>
      </c>
      <c r="E35" s="9" t="s">
        <v>192</v>
      </c>
      <c r="F35" s="9" t="s">
        <v>192</v>
      </c>
      <c r="G35" s="9" t="s">
        <v>192</v>
      </c>
      <c r="H35" s="9"/>
      <c r="I35" s="7" t="n">
        <v>0</v>
      </c>
      <c r="J35" s="9"/>
      <c r="L35" s="7" t="n">
        <v>0</v>
      </c>
      <c r="M35" s="7" t="n">
        <v>0</v>
      </c>
      <c r="N35" s="9" t="s">
        <v>192</v>
      </c>
      <c r="O35" s="9" t="s">
        <v>192</v>
      </c>
      <c r="P35" s="9" t="s">
        <v>192</v>
      </c>
      <c r="Q35" s="9"/>
      <c r="R35" s="7" t="n">
        <v>0</v>
      </c>
      <c r="S35" s="9"/>
      <c r="U35" s="7" t="n">
        <v>0</v>
      </c>
      <c r="V35" s="9"/>
      <c r="W35" s="9"/>
      <c r="X35" s="7" t="n">
        <v>0</v>
      </c>
    </row>
    <row collapsed="false" customFormat="false" customHeight="false" hidden="false" ht="13.3" outlineLevel="0" r="36">
      <c r="A36" s="45"/>
      <c r="B36" s="17"/>
    </row>
    <row collapsed="false" customFormat="false" customHeight="false" hidden="false" ht="13.3" outlineLevel="0" r="37">
      <c r="A37" s="45" t="s">
        <v>17</v>
      </c>
      <c r="B37" s="17" t="s">
        <v>26</v>
      </c>
      <c r="C37" s="7" t="n">
        <v>0.15</v>
      </c>
      <c r="D37" s="7" t="n">
        <v>0.15</v>
      </c>
      <c r="E37" s="9" t="s">
        <v>192</v>
      </c>
      <c r="F37" s="9" t="s">
        <v>192</v>
      </c>
      <c r="G37" s="9" t="s">
        <v>192</v>
      </c>
      <c r="H37" s="9"/>
      <c r="I37" s="7" t="n">
        <v>0.15</v>
      </c>
      <c r="J37" s="9"/>
      <c r="L37" s="7" t="n">
        <v>0.11</v>
      </c>
      <c r="M37" s="7" t="n">
        <v>0.11</v>
      </c>
      <c r="N37" s="9" t="s">
        <v>192</v>
      </c>
      <c r="O37" s="9" t="s">
        <v>192</v>
      </c>
      <c r="P37" s="9" t="s">
        <v>192</v>
      </c>
      <c r="Q37" s="9"/>
      <c r="R37" s="7" t="n">
        <v>0.11</v>
      </c>
      <c r="S37" s="9"/>
      <c r="U37" s="7" t="n">
        <v>0.09</v>
      </c>
      <c r="V37" s="9"/>
      <c r="W37" s="9"/>
      <c r="X37" s="7" t="n">
        <v>0.09</v>
      </c>
    </row>
    <row collapsed="false" customFormat="false" customHeight="false" hidden="false" ht="13.3" outlineLevel="0" r="38">
      <c r="A38" s="45"/>
      <c r="B38" s="17"/>
      <c r="C38" s="17"/>
    </row>
    <row collapsed="false" customFormat="false" customHeight="false" hidden="false" ht="13.3" outlineLevel="0" r="39">
      <c r="A39" s="45" t="s">
        <v>18</v>
      </c>
      <c r="B39" s="17" t="s">
        <v>26</v>
      </c>
      <c r="C39" s="7" t="n">
        <v>8.28</v>
      </c>
      <c r="D39" s="9" t="n">
        <v>7.904</v>
      </c>
      <c r="E39" s="9" t="s">
        <v>192</v>
      </c>
      <c r="F39" s="9" t="s">
        <v>192</v>
      </c>
      <c r="G39" s="9" t="s">
        <v>192</v>
      </c>
      <c r="H39" s="7" t="n">
        <v>8.28</v>
      </c>
      <c r="I39" s="9"/>
      <c r="J39" s="9" t="n">
        <v>7.904</v>
      </c>
      <c r="L39" s="9" t="n">
        <v>10.58</v>
      </c>
      <c r="M39" s="9" t="n">
        <v>9.587</v>
      </c>
      <c r="N39" s="9" t="s">
        <v>192</v>
      </c>
      <c r="O39" s="9" t="s">
        <v>192</v>
      </c>
      <c r="P39" s="9" t="s">
        <v>192</v>
      </c>
      <c r="Q39" s="9" t="n">
        <v>10.58</v>
      </c>
      <c r="R39" s="9"/>
      <c r="S39" s="9" t="n">
        <v>9.587</v>
      </c>
      <c r="U39" s="9" t="n">
        <v>10.89</v>
      </c>
      <c r="V39" s="9"/>
      <c r="W39" s="9" t="n">
        <v>10.89</v>
      </c>
      <c r="X39" s="9"/>
    </row>
    <row collapsed="false" customFormat="false" customHeight="false" hidden="false" ht="13.3" outlineLevel="0" r="40">
      <c r="A40" s="45"/>
      <c r="B40" s="17"/>
      <c r="C40" s="17"/>
    </row>
    <row collapsed="false" customFormat="false" customHeight="false" hidden="false" ht="13.3" outlineLevel="0" r="41">
      <c r="A41" s="45" t="s">
        <v>19</v>
      </c>
      <c r="B41" s="17" t="s">
        <v>28</v>
      </c>
      <c r="C41" s="9" t="n">
        <v>1.76</v>
      </c>
      <c r="D41" s="9" t="n">
        <v>1.76</v>
      </c>
      <c r="E41" s="9" t="s">
        <v>192</v>
      </c>
      <c r="F41" s="9" t="s">
        <v>192</v>
      </c>
      <c r="G41" s="9" t="s">
        <v>192</v>
      </c>
      <c r="H41" s="9"/>
      <c r="I41" s="9"/>
      <c r="J41" s="60" t="n">
        <v>1.76</v>
      </c>
      <c r="L41" s="9" t="n">
        <v>1.76</v>
      </c>
      <c r="M41" s="9" t="n">
        <v>1.76</v>
      </c>
      <c r="N41" s="9" t="s">
        <v>192</v>
      </c>
      <c r="O41" s="9" t="s">
        <v>192</v>
      </c>
      <c r="P41" s="9" t="s">
        <v>192</v>
      </c>
      <c r="Q41" s="9"/>
      <c r="R41" s="9"/>
      <c r="S41" s="31" t="n">
        <v>1.76</v>
      </c>
      <c r="U41" s="9" t="n">
        <v>1.76</v>
      </c>
      <c r="V41" s="9" t="n">
        <v>1.76</v>
      </c>
      <c r="W41" s="9"/>
      <c r="X41" s="9"/>
    </row>
    <row collapsed="false" customFormat="false" customHeight="false" hidden="false" ht="13.3" outlineLevel="0" r="42">
      <c r="A42" s="45"/>
      <c r="B42" s="17"/>
      <c r="C42" s="17"/>
    </row>
    <row collapsed="false" customFormat="false" customHeight="false" hidden="false" ht="13.3" outlineLevel="0" r="43">
      <c r="A43" s="45" t="s">
        <v>20</v>
      </c>
      <c r="B43" s="17" t="s">
        <v>29</v>
      </c>
      <c r="C43" s="7" t="n">
        <v>257.5</v>
      </c>
      <c r="D43" s="7" t="n">
        <v>257.5</v>
      </c>
      <c r="E43" s="7" t="n">
        <v>257.5</v>
      </c>
      <c r="F43" s="9" t="s">
        <v>192</v>
      </c>
      <c r="G43" s="9" t="s">
        <v>192</v>
      </c>
      <c r="H43" s="9"/>
      <c r="I43" s="9"/>
      <c r="J43" s="9"/>
      <c r="L43" s="7" t="n">
        <v>360.9</v>
      </c>
      <c r="M43" s="7" t="n">
        <v>360.9</v>
      </c>
      <c r="N43" s="7" t="n">
        <v>360.9</v>
      </c>
      <c r="O43" s="9" t="s">
        <v>192</v>
      </c>
      <c r="P43" s="9" t="s">
        <v>192</v>
      </c>
      <c r="Q43" s="9"/>
      <c r="R43" s="9"/>
      <c r="S43" s="9"/>
      <c r="U43" s="9" t="n">
        <v>395.32</v>
      </c>
      <c r="V43" s="9"/>
      <c r="W43" s="9"/>
      <c r="X43" s="9"/>
    </row>
    <row collapsed="false" customFormat="false" customHeight="false" hidden="false" ht="13.3" outlineLevel="0" r="45">
      <c r="C45" s="51" t="s">
        <v>182</v>
      </c>
    </row>
    <row collapsed="false" customFormat="false" customHeight="false" hidden="false" ht="13.3" outlineLevel="0" r="46">
      <c r="C46" s="52" t="s">
        <v>183</v>
      </c>
    </row>
    <row collapsed="false" customFormat="false" customHeight="false" hidden="false" ht="13.3" outlineLevel="0" r="47">
      <c r="C47" s="53" t="s">
        <v>184</v>
      </c>
    </row>
    <row collapsed="false" customFormat="false" customHeight="false" hidden="false" ht="13.3" outlineLevel="0" r="48">
      <c r="C48" s="54" t="s">
        <v>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3" zoomScaleNormal="83" zoomScalePageLayoutView="100">
      <selection activeCell="A16" activeCellId="0" pane="topLeft" sqref="A16"/>
    </sheetView>
  </sheetViews>
  <cols>
    <col collapsed="false" hidden="false" max="3" min="1" style="0" width="8.85490196078431"/>
    <col collapsed="false" hidden="false" max="4" min="4" style="0" width="16.443137254902"/>
    <col collapsed="false" hidden="false" max="5" min="5" style="0" width="15.121568627451"/>
    <col collapsed="false" hidden="false" max="6" min="6" style="0" width="17.4980392156863"/>
    <col collapsed="false" hidden="false" max="8" min="7" style="0" width="16.7529411764706"/>
    <col collapsed="false" hidden="false" max="9" min="9" style="0" width="8.85490196078431"/>
    <col collapsed="false" hidden="false" max="10" min="10" style="0" width="15.2666666666667"/>
    <col collapsed="false" hidden="false" max="11" min="11" style="0" width="18.9803921568627"/>
    <col collapsed="false" hidden="false" max="12" min="12" style="0" width="17.4980392156863"/>
    <col collapsed="false" hidden="false" max="14" min="13" style="0" width="8.85490196078431"/>
    <col collapsed="false" hidden="false" max="15" min="15" style="9" width="9.50196078431373"/>
    <col collapsed="false" hidden="false" max="16" min="16" style="9" width="13.3372549019608"/>
    <col collapsed="false" hidden="false" max="17" min="17" style="9" width="23.7137254901961"/>
    <col collapsed="false" hidden="false" max="18" min="18" style="0" width="17.4980392156863"/>
    <col collapsed="false" hidden="false" max="19" min="19" style="9" width="9.50196078431373"/>
    <col collapsed="false" hidden="false" max="20" min="20" style="0" width="8.85490196078431"/>
    <col collapsed="false" hidden="false" max="21" min="21" style="9" width="9.50196078431373"/>
    <col collapsed="false" hidden="false" max="22" min="22" style="9" width="12.5921568627451"/>
    <col collapsed="false" hidden="false" max="23" min="23" style="9" width="23.8627450980392"/>
    <col collapsed="false" hidden="false" max="25" min="24" style="9" width="19.2823529411765"/>
    <col collapsed="false" hidden="false" max="26" min="26" style="0" width="8.85490196078431"/>
    <col collapsed="false" hidden="false" max="27" min="27" style="9" width="19.2823529411765"/>
    <col collapsed="false" hidden="false" max="28" min="28" style="9" width="15.2666666666667"/>
    <col collapsed="false" hidden="false" max="29" min="29" style="9" width="17.9333333333333"/>
    <col collapsed="false" hidden="false" max="30" min="30" style="9" width="19.4196078431373"/>
    <col collapsed="false" hidden="false" max="31" min="31" style="9" width="16.443137254902"/>
    <col collapsed="false" hidden="false" max="32" min="32" style="0" width="8.85490196078431"/>
    <col collapsed="false" hidden="false" max="33" min="33" style="9" width="9.50196078431373"/>
    <col collapsed="false" hidden="false" max="34" min="34" style="9" width="13.2"/>
    <col collapsed="false" hidden="false" max="35" min="35" style="9" width="17.7843137254902"/>
    <col collapsed="false" hidden="false" max="36" min="36" style="9" width="16.7529411764706"/>
    <col collapsed="false" hidden="false" max="37" min="37" style="9" width="9.50196078431373"/>
    <col collapsed="false" hidden="false" max="39" min="38" style="0" width="8.85490196078431"/>
    <col collapsed="false" hidden="false" max="40" min="40" style="9" width="13.5019607843137"/>
    <col collapsed="false" hidden="false" max="41" min="41" style="9" width="20.478431372549"/>
    <col collapsed="false" hidden="false" max="42" min="42" style="9" width="21.7921568627451"/>
    <col collapsed="false" hidden="false" max="43" min="43" style="9" width="9.50196078431373"/>
    <col collapsed="false" hidden="false" max="45" min="44" style="0" width="8.85490196078431"/>
    <col collapsed="false" hidden="false" max="46" min="46" style="0" width="14.0823529411765"/>
    <col collapsed="false" hidden="false" max="47" min="47" style="0" width="19.8705882352941"/>
    <col collapsed="false" hidden="false" max="48" min="48" style="0" width="20.9019607843137"/>
    <col collapsed="false" hidden="false" max="1025" min="49" style="0" width="8.85490196078431"/>
  </cols>
  <sheetData>
    <row collapsed="false" customFormat="false" customHeight="false" hidden="false" ht="13.3" outlineLevel="0" r="1">
      <c r="A1" s="0" t="s">
        <v>0</v>
      </c>
      <c r="D1" s="16" t="s">
        <v>34</v>
      </c>
      <c r="E1" s="16" t="s">
        <v>193</v>
      </c>
      <c r="F1" s="12"/>
      <c r="J1" s="16" t="s">
        <v>35</v>
      </c>
      <c r="L1" s="12"/>
      <c r="P1" s="61" t="s">
        <v>36</v>
      </c>
      <c r="R1" s="12"/>
      <c r="V1" s="61" t="s">
        <v>37</v>
      </c>
      <c r="W1" s="61"/>
      <c r="X1" s="61"/>
      <c r="Y1" s="61"/>
      <c r="AA1" s="61"/>
      <c r="AB1" s="61" t="s">
        <v>38</v>
      </c>
      <c r="AC1" s="61"/>
      <c r="AD1" s="61"/>
      <c r="AE1" s="61"/>
      <c r="AG1" s="61"/>
      <c r="AH1" s="61" t="s">
        <v>39</v>
      </c>
      <c r="AI1" s="61"/>
      <c r="AJ1" s="61"/>
      <c r="AK1" s="61"/>
      <c r="AN1" s="61" t="s">
        <v>40</v>
      </c>
      <c r="AO1" s="61"/>
      <c r="AP1" s="61"/>
      <c r="AQ1" s="61"/>
      <c r="AT1" s="16" t="s">
        <v>41</v>
      </c>
    </row>
    <row collapsed="false" customFormat="false" customHeight="true" hidden="false" ht="110.25" outlineLevel="0" r="2">
      <c r="D2" s="16" t="s">
        <v>174</v>
      </c>
      <c r="E2" s="62" t="s">
        <v>194</v>
      </c>
      <c r="F2" s="62" t="s">
        <v>195</v>
      </c>
      <c r="G2" s="59" t="s">
        <v>196</v>
      </c>
      <c r="H2" s="59" t="s">
        <v>178</v>
      </c>
      <c r="K2" s="62" t="s">
        <v>194</v>
      </c>
      <c r="L2" s="62" t="s">
        <v>195</v>
      </c>
      <c r="M2" s="59" t="s">
        <v>196</v>
      </c>
      <c r="N2" s="59" t="s">
        <v>178</v>
      </c>
      <c r="Q2" s="63" t="s">
        <v>194</v>
      </c>
      <c r="R2" s="62" t="s">
        <v>195</v>
      </c>
      <c r="S2" s="64" t="s">
        <v>196</v>
      </c>
      <c r="T2" s="59" t="s">
        <v>178</v>
      </c>
      <c r="W2" s="63" t="s">
        <v>194</v>
      </c>
      <c r="X2" s="63" t="s">
        <v>195</v>
      </c>
      <c r="Y2" s="64" t="s">
        <v>196</v>
      </c>
      <c r="Z2" s="59" t="s">
        <v>178</v>
      </c>
      <c r="AA2" s="64"/>
      <c r="AC2" s="63" t="s">
        <v>194</v>
      </c>
      <c r="AD2" s="63" t="s">
        <v>195</v>
      </c>
      <c r="AE2" s="64" t="s">
        <v>196</v>
      </c>
      <c r="AF2" s="59" t="s">
        <v>178</v>
      </c>
      <c r="AI2" s="63" t="s">
        <v>194</v>
      </c>
      <c r="AJ2" s="63" t="s">
        <v>195</v>
      </c>
      <c r="AK2" s="64" t="s">
        <v>196</v>
      </c>
      <c r="AL2" s="59" t="s">
        <v>178</v>
      </c>
      <c r="AM2" s="59"/>
      <c r="AO2" s="63" t="s">
        <v>194</v>
      </c>
      <c r="AP2" s="63" t="s">
        <v>195</v>
      </c>
      <c r="AQ2" s="64" t="s">
        <v>196</v>
      </c>
      <c r="AR2" s="59" t="s">
        <v>178</v>
      </c>
      <c r="AS2" s="59"/>
      <c r="AT2" s="9"/>
      <c r="AU2" s="62" t="s">
        <v>194</v>
      </c>
      <c r="AV2" s="62" t="s">
        <v>195</v>
      </c>
      <c r="AW2" s="59" t="s">
        <v>196</v>
      </c>
      <c r="AX2" s="59" t="s">
        <v>178</v>
      </c>
    </row>
    <row collapsed="false" customFormat="false" customHeight="false" hidden="false" ht="13.3" outlineLevel="0" r="4">
      <c r="A4" s="0" t="s">
        <v>1</v>
      </c>
      <c r="B4" s="2" t="s">
        <v>21</v>
      </c>
      <c r="D4" s="6" t="n">
        <v>0.00332</v>
      </c>
      <c r="E4" s="6" t="n">
        <v>0.00332</v>
      </c>
      <c r="F4" s="9"/>
      <c r="G4" s="9"/>
      <c r="H4" s="9"/>
      <c r="J4" s="6" t="n">
        <v>0.0018</v>
      </c>
      <c r="K4" s="6" t="n">
        <v>0.0018</v>
      </c>
      <c r="L4" s="9"/>
      <c r="M4" s="9"/>
      <c r="N4" s="9"/>
      <c r="P4" s="6" t="n">
        <v>0.00098</v>
      </c>
      <c r="Q4" s="6" t="n">
        <v>0.00098</v>
      </c>
      <c r="R4" s="9"/>
      <c r="T4" s="9"/>
      <c r="V4" s="6" t="n">
        <v>0.00053</v>
      </c>
      <c r="W4" s="6" t="n">
        <v>0.00053</v>
      </c>
      <c r="Z4" s="9"/>
      <c r="AB4" s="6" t="n">
        <v>0.000394</v>
      </c>
      <c r="AC4" s="6" t="n">
        <v>0.000394</v>
      </c>
      <c r="AF4" s="9"/>
      <c r="AH4" s="6" t="n">
        <v>0.000324</v>
      </c>
      <c r="AI4" s="6" t="n">
        <v>0.000324</v>
      </c>
      <c r="AL4" s="9"/>
      <c r="AM4" s="9"/>
      <c r="AN4" s="6" t="n">
        <v>0.000268</v>
      </c>
      <c r="AO4" s="6" t="n">
        <v>0.000268</v>
      </c>
      <c r="AR4" s="9"/>
      <c r="AS4" s="9"/>
      <c r="AT4" s="6" t="n">
        <v>0.000219</v>
      </c>
      <c r="AU4" s="6" t="n">
        <v>0.000219</v>
      </c>
      <c r="AV4" s="9"/>
      <c r="AW4" s="9"/>
      <c r="AX4" s="9"/>
      <c r="AY4" s="9"/>
    </row>
    <row collapsed="false" customFormat="false" customHeight="false" hidden="false" ht="13.3" outlineLevel="0" r="5">
      <c r="B5" s="2"/>
      <c r="AM5" s="9"/>
      <c r="AS5" s="9"/>
      <c r="AY5" s="9"/>
    </row>
    <row collapsed="false" customFormat="false" customHeight="false" hidden="false" ht="13.3" outlineLevel="0" r="6">
      <c r="A6" s="0" t="s">
        <v>2</v>
      </c>
      <c r="B6" s="2" t="s">
        <v>22</v>
      </c>
      <c r="D6" s="6" t="n">
        <v>0.00843</v>
      </c>
      <c r="E6" s="6" t="n">
        <v>0.00843</v>
      </c>
      <c r="F6" s="9"/>
      <c r="G6" s="9"/>
      <c r="H6" s="9"/>
      <c r="J6" s="6" t="n">
        <v>0.0204</v>
      </c>
      <c r="K6" s="6" t="n">
        <v>0.0204</v>
      </c>
      <c r="L6" s="9"/>
      <c r="M6" s="9"/>
      <c r="N6" s="9"/>
      <c r="P6" s="6" t="n">
        <v>0.0495</v>
      </c>
      <c r="Q6" s="6" t="n">
        <v>0.0495</v>
      </c>
      <c r="R6" s="9"/>
      <c r="T6" s="9"/>
      <c r="V6" s="6" t="n">
        <v>0.12</v>
      </c>
      <c r="W6" s="6" t="n">
        <v>0.12</v>
      </c>
      <c r="Z6" s="9"/>
      <c r="AB6" s="6" t="n">
        <v>0.29</v>
      </c>
      <c r="AC6" s="6" t="n">
        <v>0.29</v>
      </c>
      <c r="AF6" s="9"/>
      <c r="AH6" s="6" t="n">
        <v>0.703</v>
      </c>
      <c r="AI6" s="6" t="n">
        <v>0.703</v>
      </c>
      <c r="AL6" s="9"/>
      <c r="AM6" s="9"/>
      <c r="AN6" s="6" t="n">
        <v>1.7</v>
      </c>
      <c r="AO6" s="6" t="n">
        <v>1.7</v>
      </c>
      <c r="AR6" s="9"/>
      <c r="AS6" s="9"/>
      <c r="AT6" s="6" t="n">
        <v>4.13</v>
      </c>
      <c r="AU6" s="6" t="n">
        <v>4.13</v>
      </c>
      <c r="AV6" s="9"/>
      <c r="AW6" s="9"/>
      <c r="AX6" s="9"/>
      <c r="AY6" s="9"/>
    </row>
    <row collapsed="false" customFormat="false" customHeight="false" hidden="false" ht="13.3" outlineLevel="0" r="7">
      <c r="AM7" s="9"/>
      <c r="AS7" s="9"/>
      <c r="AY7" s="9"/>
    </row>
    <row collapsed="false" customFormat="false" customHeight="false" hidden="false" ht="13.3" outlineLevel="0" r="8">
      <c r="A8" s="0" t="s">
        <v>3</v>
      </c>
      <c r="B8" s="0" t="s">
        <v>21</v>
      </c>
      <c r="D8" s="6" t="n">
        <v>0.00664</v>
      </c>
      <c r="E8" s="6" t="n">
        <v>0.00664</v>
      </c>
      <c r="F8" s="9"/>
      <c r="G8" s="9"/>
      <c r="H8" s="9"/>
      <c r="J8" s="6" t="n">
        <v>0.00361</v>
      </c>
      <c r="K8" s="6" t="n">
        <v>0.00361</v>
      </c>
      <c r="L8" s="9"/>
      <c r="M8" s="9"/>
      <c r="N8" s="9"/>
      <c r="P8" s="6" t="n">
        <v>0.00196</v>
      </c>
      <c r="Q8" s="6" t="n">
        <v>0.00196</v>
      </c>
      <c r="R8" s="9"/>
      <c r="T8" s="9"/>
      <c r="V8" s="6" t="n">
        <v>0.00106</v>
      </c>
      <c r="W8" s="6" t="n">
        <v>0.00106</v>
      </c>
      <c r="Z8" s="9"/>
      <c r="AB8" s="6" t="n">
        <v>0.000788</v>
      </c>
      <c r="AC8" s="6" t="n">
        <v>0.000788</v>
      </c>
      <c r="AF8" s="9"/>
      <c r="AH8" s="6" t="n">
        <v>0.000649</v>
      </c>
      <c r="AI8" s="6" t="n">
        <v>0.000649</v>
      </c>
      <c r="AL8" s="9"/>
      <c r="AM8" s="9"/>
      <c r="AN8" s="6" t="n">
        <v>0.000535</v>
      </c>
      <c r="AO8" s="6" t="n">
        <v>0.000535</v>
      </c>
      <c r="AR8" s="9"/>
      <c r="AS8" s="9"/>
      <c r="AT8" s="6" t="n">
        <v>0.000438</v>
      </c>
      <c r="AU8" s="6" t="n">
        <v>0.000438</v>
      </c>
      <c r="AV8" s="9"/>
      <c r="AW8" s="9"/>
      <c r="AX8" s="9"/>
      <c r="AY8" s="9"/>
    </row>
    <row collapsed="false" customFormat="false" customHeight="false" hidden="false" ht="13.3" outlineLevel="0" r="9">
      <c r="AM9" s="9"/>
      <c r="AS9" s="9"/>
      <c r="AY9" s="9"/>
    </row>
    <row collapsed="false" customFormat="false" customHeight="false" hidden="false" ht="13.3" outlineLevel="0" r="10">
      <c r="A10" s="0" t="s">
        <v>4</v>
      </c>
      <c r="B10" s="0" t="s">
        <v>22</v>
      </c>
      <c r="D10" s="6" t="n">
        <v>0.00843</v>
      </c>
      <c r="E10" s="6" t="n">
        <v>0.00843</v>
      </c>
      <c r="F10" s="9"/>
      <c r="G10" s="9"/>
      <c r="H10" s="9"/>
      <c r="J10" s="6" t="n">
        <v>0.0204</v>
      </c>
      <c r="K10" s="6" t="n">
        <v>0.0204</v>
      </c>
      <c r="L10" s="9"/>
      <c r="M10" s="9"/>
      <c r="N10" s="9"/>
      <c r="P10" s="6" t="n">
        <v>0.0495</v>
      </c>
      <c r="Q10" s="6" t="n">
        <v>0.0495</v>
      </c>
      <c r="R10" s="9"/>
      <c r="T10" s="9"/>
      <c r="V10" s="6" t="n">
        <v>0.12</v>
      </c>
      <c r="W10" s="6" t="n">
        <v>0.12</v>
      </c>
      <c r="Z10" s="9"/>
      <c r="AB10" s="6" t="n">
        <v>0.29</v>
      </c>
      <c r="AC10" s="6" t="n">
        <v>0.29</v>
      </c>
      <c r="AF10" s="9"/>
      <c r="AH10" s="6" t="n">
        <v>0.703</v>
      </c>
      <c r="AI10" s="6" t="n">
        <v>0.703</v>
      </c>
      <c r="AL10" s="9"/>
      <c r="AM10" s="9"/>
      <c r="AN10" s="6" t="n">
        <v>1.7</v>
      </c>
      <c r="AO10" s="6" t="n">
        <v>1.7</v>
      </c>
      <c r="AR10" s="9"/>
      <c r="AS10" s="9"/>
      <c r="AT10" s="6" t="n">
        <v>4.13</v>
      </c>
      <c r="AU10" s="6" t="n">
        <v>4.13</v>
      </c>
      <c r="AV10" s="9"/>
      <c r="AW10" s="9"/>
      <c r="AX10" s="9"/>
      <c r="AY10" s="9"/>
    </row>
    <row collapsed="false" customFormat="false" customHeight="false" hidden="false" ht="13.3" outlineLevel="0" r="11">
      <c r="AM11" s="9"/>
      <c r="AS11" s="9"/>
      <c r="AY11" s="9"/>
    </row>
    <row collapsed="false" customFormat="false" customHeight="false" hidden="false" ht="13.3" outlineLevel="0" r="12">
      <c r="A12" s="0" t="s">
        <v>5</v>
      </c>
      <c r="B12" s="0" t="s">
        <v>23</v>
      </c>
      <c r="D12" s="6" t="n">
        <v>1.22E-007</v>
      </c>
      <c r="E12" s="6" t="n">
        <v>1.22E-007</v>
      </c>
      <c r="F12" s="9"/>
      <c r="G12" s="9"/>
      <c r="H12" s="9"/>
      <c r="J12" s="6" t="n">
        <v>8.67E-008</v>
      </c>
      <c r="K12" s="6" t="n">
        <v>8.67E-008</v>
      </c>
      <c r="L12" s="9"/>
      <c r="M12" s="9"/>
      <c r="N12" s="9"/>
      <c r="P12" s="6" t="n">
        <v>4.75E-008</v>
      </c>
      <c r="Q12" s="6" t="n">
        <v>4.75E-008</v>
      </c>
      <c r="R12" s="9"/>
      <c r="T12" s="9"/>
      <c r="V12" s="6" t="n">
        <v>2E-008</v>
      </c>
      <c r="W12" s="6" t="n">
        <v>2E-008</v>
      </c>
      <c r="Z12" s="9"/>
      <c r="AB12" s="6" t="n">
        <v>1.44E-008</v>
      </c>
      <c r="AC12" s="6" t="n">
        <v>1.44E-008</v>
      </c>
      <c r="AF12" s="9"/>
      <c r="AH12" s="6" t="n">
        <v>1.02E-008</v>
      </c>
      <c r="AI12" s="6" t="n">
        <v>1.02E-008</v>
      </c>
      <c r="AL12" s="9"/>
      <c r="AM12" s="9"/>
      <c r="AN12" s="6" t="n">
        <v>6.53E-009</v>
      </c>
      <c r="AO12" s="6" t="n">
        <v>6.53E-009</v>
      </c>
      <c r="AR12" s="9"/>
      <c r="AS12" s="9"/>
      <c r="AT12" s="6" t="n">
        <v>2.91E-009</v>
      </c>
      <c r="AU12" s="6" t="n">
        <v>2.91E-009</v>
      </c>
      <c r="AV12" s="9"/>
      <c r="AW12" s="9"/>
      <c r="AX12" s="9"/>
      <c r="AY12" s="9"/>
    </row>
    <row collapsed="false" customFormat="false" customHeight="false" hidden="false" ht="13.3" outlineLevel="0" r="13">
      <c r="AM13" s="9"/>
      <c r="AS13" s="9"/>
      <c r="AY13" s="9"/>
    </row>
    <row collapsed="false" customFormat="false" customHeight="false" hidden="false" ht="13.3" outlineLevel="0" r="14">
      <c r="A14" s="0" t="s">
        <v>6</v>
      </c>
      <c r="B14" s="0" t="s">
        <v>24</v>
      </c>
      <c r="D14" s="6" t="n">
        <v>0.00843</v>
      </c>
      <c r="E14" s="6" t="n">
        <v>0.00843</v>
      </c>
      <c r="F14" s="9"/>
      <c r="G14" s="9"/>
      <c r="H14" s="9"/>
      <c r="J14" s="6" t="n">
        <v>0.0204</v>
      </c>
      <c r="K14" s="6" t="n">
        <v>0.0204</v>
      </c>
      <c r="L14" s="9"/>
      <c r="M14" s="9"/>
      <c r="N14" s="9"/>
      <c r="P14" s="6" t="n">
        <v>0.0495</v>
      </c>
      <c r="Q14" s="6" t="n">
        <v>0.0495</v>
      </c>
      <c r="R14" s="9"/>
      <c r="T14" s="9"/>
      <c r="V14" s="6" t="n">
        <v>0.12</v>
      </c>
      <c r="W14" s="6" t="n">
        <v>0.12</v>
      </c>
      <c r="Z14" s="9"/>
      <c r="AB14" s="6" t="n">
        <v>0.29</v>
      </c>
      <c r="AC14" s="6" t="n">
        <v>0.29</v>
      </c>
      <c r="AF14" s="9"/>
      <c r="AH14" s="6" t="n">
        <v>0.703</v>
      </c>
      <c r="AI14" s="6" t="n">
        <v>0.703</v>
      </c>
      <c r="AL14" s="9"/>
      <c r="AM14" s="9"/>
      <c r="AN14" s="6" t="n">
        <v>1.7</v>
      </c>
      <c r="AO14" s="6" t="n">
        <v>1.7</v>
      </c>
      <c r="AR14" s="9"/>
      <c r="AS14" s="9"/>
      <c r="AT14" s="6" t="n">
        <v>4.13</v>
      </c>
      <c r="AU14" s="6" t="n">
        <v>4.13</v>
      </c>
      <c r="AV14" s="9"/>
      <c r="AW14" s="9"/>
      <c r="AX14" s="9"/>
      <c r="AY14" s="9"/>
    </row>
    <row collapsed="false" customFormat="false" customHeight="false" hidden="false" ht="13.3" outlineLevel="0" r="15">
      <c r="AM15" s="9"/>
      <c r="AS15" s="9"/>
      <c r="AY15" s="9"/>
    </row>
    <row collapsed="false" customFormat="false" customHeight="false" hidden="false" ht="13.3" outlineLevel="0" r="16">
      <c r="A16" s="0" t="s">
        <v>7</v>
      </c>
      <c r="B16" s="0" t="s">
        <v>21</v>
      </c>
      <c r="D16" s="6" t="n">
        <v>0.00332</v>
      </c>
      <c r="E16" s="6" t="n">
        <v>0.00332</v>
      </c>
      <c r="F16" s="9"/>
      <c r="G16" s="9"/>
      <c r="H16" s="9"/>
      <c r="J16" s="6" t="n">
        <v>0.0018</v>
      </c>
      <c r="K16" s="6" t="n">
        <v>0.0018</v>
      </c>
      <c r="L16" s="9"/>
      <c r="M16" s="9"/>
      <c r="N16" s="9"/>
      <c r="P16" s="6" t="n">
        <v>0.00098</v>
      </c>
      <c r="Q16" s="6" t="n">
        <v>0.00098</v>
      </c>
      <c r="R16" s="9"/>
      <c r="T16" s="9"/>
      <c r="V16" s="6" t="n">
        <v>0.00053</v>
      </c>
      <c r="W16" s="6" t="n">
        <v>0.00053</v>
      </c>
      <c r="Z16" s="9"/>
      <c r="AB16" s="6" t="n">
        <v>0.000394</v>
      </c>
      <c r="AC16" s="6" t="n">
        <v>0.000394</v>
      </c>
      <c r="AF16" s="9"/>
      <c r="AH16" s="6" t="n">
        <v>0.000324</v>
      </c>
      <c r="AI16" s="6" t="n">
        <v>0.000324</v>
      </c>
      <c r="AL16" s="9"/>
      <c r="AM16" s="9"/>
      <c r="AN16" s="6" t="n">
        <v>0.000268</v>
      </c>
      <c r="AO16" s="6" t="n">
        <v>0.000268</v>
      </c>
      <c r="AR16" s="9"/>
      <c r="AS16" s="9"/>
      <c r="AT16" s="6" t="n">
        <v>0.000219</v>
      </c>
      <c r="AU16" s="6" t="n">
        <v>0.000219</v>
      </c>
      <c r="AV16" s="9"/>
      <c r="AW16" s="9"/>
      <c r="AX16" s="9"/>
      <c r="AY16" s="9"/>
    </row>
    <row collapsed="false" customFormat="false" customHeight="false" hidden="false" ht="13.3" outlineLevel="0" r="17">
      <c r="AM17" s="9"/>
      <c r="AS17" s="9"/>
      <c r="AY17" s="9"/>
    </row>
    <row collapsed="false" customFormat="false" customHeight="false" hidden="false" ht="13.3" outlineLevel="0" r="18">
      <c r="A18" s="0" t="s">
        <v>8</v>
      </c>
      <c r="B18" s="0" t="s">
        <v>25</v>
      </c>
      <c r="D18" s="9" t="n">
        <v>50000</v>
      </c>
      <c r="E18" s="9"/>
      <c r="F18" s="9"/>
      <c r="G18" s="9"/>
      <c r="H18" s="9" t="n">
        <v>50000</v>
      </c>
      <c r="J18" s="9" t="n">
        <v>50000</v>
      </c>
      <c r="K18" s="9"/>
      <c r="L18" s="9"/>
      <c r="M18" s="9"/>
      <c r="N18" s="9" t="n">
        <v>50000</v>
      </c>
      <c r="P18" s="9" t="n">
        <v>50000</v>
      </c>
      <c r="R18" s="9"/>
      <c r="T18" s="9" t="n">
        <v>50000</v>
      </c>
      <c r="V18" s="9" t="n">
        <v>50000</v>
      </c>
      <c r="Z18" s="9" t="n">
        <v>50000</v>
      </c>
      <c r="AB18" s="9" t="n">
        <v>50000</v>
      </c>
      <c r="AF18" s="9" t="n">
        <v>50000</v>
      </c>
      <c r="AH18" s="9" t="n">
        <v>50000</v>
      </c>
      <c r="AL18" s="9" t="n">
        <v>50000</v>
      </c>
      <c r="AM18" s="9"/>
      <c r="AN18" s="9" t="n">
        <v>50000</v>
      </c>
      <c r="AR18" s="9" t="n">
        <v>50000</v>
      </c>
      <c r="AS18" s="9"/>
      <c r="AT18" s="9" t="n">
        <v>50000</v>
      </c>
      <c r="AU18" s="9"/>
      <c r="AV18" s="9"/>
      <c r="AW18" s="9"/>
      <c r="AX18" s="9" t="n">
        <v>50000</v>
      </c>
      <c r="AY18" s="9"/>
    </row>
    <row collapsed="false" customFormat="false" customHeight="false" hidden="false" ht="13.3" outlineLevel="0" r="19">
      <c r="AM19" s="9"/>
      <c r="AS19" s="9"/>
      <c r="AY19" s="9"/>
    </row>
    <row collapsed="false" customFormat="false" customHeight="false" hidden="false" ht="13.3" outlineLevel="0" r="20">
      <c r="A20" s="0" t="s">
        <v>9</v>
      </c>
      <c r="B20" s="0" t="s">
        <v>25</v>
      </c>
      <c r="D20" s="9" t="n">
        <v>50000</v>
      </c>
      <c r="E20" s="9"/>
      <c r="F20" s="9"/>
      <c r="G20" s="9"/>
      <c r="H20" s="9" t="n">
        <v>50000</v>
      </c>
      <c r="J20" s="9" t="n">
        <v>50000</v>
      </c>
      <c r="K20" s="9"/>
      <c r="L20" s="9"/>
      <c r="M20" s="9"/>
      <c r="N20" s="9" t="n">
        <v>50000</v>
      </c>
      <c r="P20" s="9" t="n">
        <v>50000</v>
      </c>
      <c r="R20" s="9"/>
      <c r="T20" s="9" t="n">
        <v>50000</v>
      </c>
      <c r="V20" s="9" t="n">
        <v>50000</v>
      </c>
      <c r="Z20" s="9" t="n">
        <v>50000</v>
      </c>
      <c r="AB20" s="9" t="n">
        <v>50000</v>
      </c>
      <c r="AF20" s="9" t="n">
        <v>50000</v>
      </c>
      <c r="AH20" s="9" t="n">
        <v>50000</v>
      </c>
      <c r="AL20" s="9" t="n">
        <v>50000</v>
      </c>
      <c r="AM20" s="9"/>
      <c r="AN20" s="9" t="n">
        <v>50000</v>
      </c>
      <c r="AR20" s="9" t="n">
        <v>50000</v>
      </c>
      <c r="AS20" s="9"/>
      <c r="AT20" s="9" t="n">
        <v>50000</v>
      </c>
      <c r="AU20" s="9"/>
      <c r="AV20" s="9"/>
      <c r="AW20" s="9"/>
      <c r="AX20" s="9" t="n">
        <v>50000</v>
      </c>
      <c r="AY20" s="9"/>
    </row>
    <row collapsed="false" customFormat="false" customHeight="false" hidden="false" ht="13.3" outlineLevel="0" r="21">
      <c r="AM21" s="9"/>
      <c r="AS21" s="9"/>
      <c r="AY21" s="9"/>
    </row>
    <row collapsed="false" customFormat="false" customHeight="false" hidden="false" ht="13.3" outlineLevel="0" r="22">
      <c r="A22" s="0" t="s">
        <v>10</v>
      </c>
      <c r="B22" s="0" t="s">
        <v>25</v>
      </c>
      <c r="D22" s="9" t="n">
        <v>20000</v>
      </c>
      <c r="E22" s="9"/>
      <c r="F22" s="9"/>
      <c r="G22" s="9"/>
      <c r="H22" s="9" t="n">
        <v>20000</v>
      </c>
      <c r="J22" s="9" t="n">
        <v>20000</v>
      </c>
      <c r="K22" s="9"/>
      <c r="L22" s="9"/>
      <c r="M22" s="9"/>
      <c r="N22" s="9" t="n">
        <v>20000</v>
      </c>
      <c r="P22" s="9" t="n">
        <v>20000</v>
      </c>
      <c r="R22" s="9"/>
      <c r="T22" s="9" t="n">
        <v>20000</v>
      </c>
      <c r="V22" s="9" t="n">
        <v>20000</v>
      </c>
      <c r="Z22" s="9" t="n">
        <v>20000</v>
      </c>
      <c r="AB22" s="9" t="n">
        <v>20000</v>
      </c>
      <c r="AF22" s="9" t="n">
        <v>20000</v>
      </c>
      <c r="AH22" s="9" t="n">
        <v>20000</v>
      </c>
      <c r="AL22" s="9" t="n">
        <v>20000</v>
      </c>
      <c r="AM22" s="9"/>
      <c r="AN22" s="9" t="n">
        <v>20000</v>
      </c>
      <c r="AR22" s="9" t="n">
        <v>20000</v>
      </c>
      <c r="AS22" s="9"/>
      <c r="AT22" s="9" t="n">
        <v>20000</v>
      </c>
      <c r="AU22" s="9"/>
      <c r="AV22" s="9"/>
      <c r="AW22" s="9"/>
      <c r="AX22" s="9" t="n">
        <v>20000</v>
      </c>
      <c r="AY22" s="9"/>
    </row>
    <row collapsed="false" customFormat="false" customHeight="false" hidden="false" ht="13.3" outlineLevel="0" r="23">
      <c r="AM23" s="9"/>
      <c r="AS23" s="9"/>
      <c r="AY23" s="9"/>
    </row>
    <row collapsed="false" customFormat="false" customHeight="false" hidden="false" ht="13.3" outlineLevel="0" r="24">
      <c r="A24" s="0" t="s">
        <v>11</v>
      </c>
      <c r="B24" s="0" t="s">
        <v>25</v>
      </c>
      <c r="D24" s="9" t="n">
        <v>20000</v>
      </c>
      <c r="E24" s="9"/>
      <c r="F24" s="9"/>
      <c r="G24" s="9"/>
      <c r="H24" s="9" t="n">
        <v>20000</v>
      </c>
      <c r="J24" s="9" t="n">
        <v>20000</v>
      </c>
      <c r="K24" s="9"/>
      <c r="L24" s="9"/>
      <c r="M24" s="9"/>
      <c r="N24" s="9" t="n">
        <v>20000</v>
      </c>
      <c r="P24" s="9" t="n">
        <v>20000</v>
      </c>
      <c r="R24" s="9"/>
      <c r="T24" s="9" t="n">
        <v>20000</v>
      </c>
      <c r="V24" s="9" t="n">
        <v>20000</v>
      </c>
      <c r="Z24" s="9" t="n">
        <v>20000</v>
      </c>
      <c r="AB24" s="9" t="n">
        <v>20000</v>
      </c>
      <c r="AF24" s="9" t="n">
        <v>20000</v>
      </c>
      <c r="AH24" s="9" t="n">
        <v>20000</v>
      </c>
      <c r="AL24" s="9" t="n">
        <v>20000</v>
      </c>
      <c r="AM24" s="9"/>
      <c r="AN24" s="9" t="n">
        <v>20000</v>
      </c>
      <c r="AR24" s="9" t="n">
        <v>20000</v>
      </c>
      <c r="AS24" s="9"/>
      <c r="AT24" s="9" t="n">
        <v>20000</v>
      </c>
      <c r="AU24" s="9"/>
      <c r="AV24" s="9"/>
      <c r="AW24" s="9"/>
      <c r="AX24" s="9" t="n">
        <v>20000</v>
      </c>
      <c r="AY24" s="9"/>
    </row>
    <row collapsed="false" customFormat="false" customHeight="false" hidden="false" ht="13.3" outlineLevel="0" r="25">
      <c r="AM25" s="9"/>
      <c r="AS25" s="9"/>
      <c r="AY25" s="9"/>
    </row>
    <row collapsed="false" customFormat="false" customHeight="false" hidden="false" ht="13.3" outlineLevel="0" r="26">
      <c r="A26" s="0" t="s">
        <v>12</v>
      </c>
      <c r="B26" s="0" t="s">
        <v>26</v>
      </c>
      <c r="D26" s="9" t="n">
        <v>-2.7</v>
      </c>
      <c r="E26" s="9" t="n">
        <v>-2.7</v>
      </c>
      <c r="F26" s="9"/>
      <c r="G26" s="9"/>
      <c r="H26" s="9"/>
      <c r="J26" s="9" t="n">
        <v>-3.12</v>
      </c>
      <c r="K26" s="9" t="n">
        <v>-3.12</v>
      </c>
      <c r="L26" s="9"/>
      <c r="M26" s="9"/>
      <c r="N26" s="9"/>
      <c r="P26" s="9" t="n">
        <v>-3.58</v>
      </c>
      <c r="Q26" s="9" t="n">
        <v>-3.58</v>
      </c>
      <c r="R26" s="9"/>
      <c r="T26" s="9"/>
      <c r="V26" s="9" t="n">
        <v>-3.68</v>
      </c>
      <c r="W26" s="9" t="n">
        <v>-3.68</v>
      </c>
      <c r="Z26" s="9"/>
      <c r="AB26" s="9" t="n">
        <v>-4.28</v>
      </c>
      <c r="AC26" s="9" t="n">
        <v>-4.28</v>
      </c>
      <c r="AF26" s="9"/>
      <c r="AH26" s="9" t="n">
        <v>-4.36</v>
      </c>
      <c r="AI26" s="9" t="n">
        <v>-4.36</v>
      </c>
      <c r="AL26" s="9"/>
      <c r="AM26" s="9"/>
      <c r="AN26" s="9" t="n">
        <v>-4.68</v>
      </c>
      <c r="AO26" s="9" t="n">
        <v>-4.68</v>
      </c>
      <c r="AR26" s="9"/>
      <c r="AS26" s="9"/>
      <c r="AT26" s="9" t="n">
        <v>-4.81</v>
      </c>
      <c r="AU26" s="9" t="n">
        <v>-4.81</v>
      </c>
      <c r="AV26" s="9"/>
      <c r="AW26" s="9"/>
      <c r="AX26" s="9"/>
      <c r="AY26" s="9"/>
    </row>
    <row collapsed="false" customFormat="false" customHeight="false" hidden="false" ht="13.3" outlineLevel="0" r="27">
      <c r="AM27" s="9"/>
      <c r="AS27" s="9"/>
      <c r="AY27" s="9"/>
    </row>
    <row collapsed="false" customFormat="false" customHeight="false" hidden="false" ht="13.3" outlineLevel="0" r="28">
      <c r="A28" s="0" t="s">
        <v>13</v>
      </c>
      <c r="B28" s="0" t="s">
        <v>27</v>
      </c>
      <c r="D28" s="9" t="n">
        <v>61.7</v>
      </c>
      <c r="E28" s="9" t="n">
        <v>61.7</v>
      </c>
      <c r="F28" s="9"/>
      <c r="G28" s="9"/>
      <c r="H28" s="9"/>
      <c r="J28" s="9" t="n">
        <v>66.4</v>
      </c>
      <c r="K28" s="9" t="n">
        <v>66.4</v>
      </c>
      <c r="L28" s="9"/>
      <c r="M28" s="9"/>
      <c r="N28" s="9"/>
      <c r="P28" s="9" t="n">
        <v>69.6</v>
      </c>
      <c r="Q28" s="9" t="n">
        <v>69.6</v>
      </c>
      <c r="R28" s="9"/>
      <c r="T28" s="9"/>
      <c r="V28" s="9" t="n">
        <v>76.7</v>
      </c>
      <c r="W28" s="9" t="n">
        <v>76.7</v>
      </c>
      <c r="Z28" s="9"/>
      <c r="AB28" s="9" t="n">
        <v>65.6</v>
      </c>
      <c r="AC28" s="9" t="n">
        <v>65.6</v>
      </c>
      <c r="AF28" s="9"/>
      <c r="AH28" s="9" t="n">
        <v>65.6</v>
      </c>
      <c r="AI28" s="9" t="n">
        <v>65.6</v>
      </c>
      <c r="AL28" s="9"/>
      <c r="AM28" s="9"/>
      <c r="AN28" s="9" t="n">
        <v>65.6</v>
      </c>
      <c r="AO28" s="9" t="n">
        <v>65.6</v>
      </c>
      <c r="AR28" s="9"/>
      <c r="AS28" s="9"/>
      <c r="AT28" s="9" t="n">
        <v>65.7</v>
      </c>
      <c r="AU28" s="9" t="n">
        <v>65.7</v>
      </c>
      <c r="AV28" s="9"/>
      <c r="AW28" s="9"/>
      <c r="AX28" s="9"/>
      <c r="AY28" s="9"/>
    </row>
    <row collapsed="false" customFormat="false" customHeight="false" hidden="false" ht="13.3" outlineLevel="0" r="29">
      <c r="AM29" s="9"/>
      <c r="AS29" s="9"/>
      <c r="AY29" s="9"/>
    </row>
    <row collapsed="false" customFormat="false" customHeight="false" hidden="false" ht="13.3" outlineLevel="0" r="30">
      <c r="A30" s="0" t="s">
        <v>14</v>
      </c>
      <c r="B30" s="0" t="s">
        <v>26</v>
      </c>
      <c r="D30" s="9" t="n">
        <v>5.92</v>
      </c>
      <c r="E30" s="9" t="n">
        <v>5.92</v>
      </c>
      <c r="F30" s="9"/>
      <c r="G30" s="9"/>
      <c r="H30" s="9"/>
      <c r="J30" s="9" t="n">
        <v>6.53</v>
      </c>
      <c r="K30" s="9" t="n">
        <v>6.53</v>
      </c>
      <c r="L30" s="9"/>
      <c r="M30" s="9"/>
      <c r="N30" s="9"/>
      <c r="P30" s="9" t="n">
        <v>6.84</v>
      </c>
      <c r="Q30" s="9" t="n">
        <v>6.84</v>
      </c>
      <c r="R30" s="9"/>
      <c r="T30" s="9"/>
      <c r="V30" s="9" t="n">
        <v>7.36</v>
      </c>
      <c r="W30" s="9" t="n">
        <v>7.36</v>
      </c>
      <c r="Z30" s="9"/>
      <c r="AB30" s="9" t="n">
        <v>7.26</v>
      </c>
      <c r="AC30" s="9" t="n">
        <v>7.26</v>
      </c>
      <c r="AF30" s="9"/>
      <c r="AH30" s="9" t="n">
        <v>8.48</v>
      </c>
      <c r="AI30" s="9" t="n">
        <v>8.48</v>
      </c>
      <c r="AL30" s="9"/>
      <c r="AM30" s="9"/>
      <c r="AN30" s="9" t="n">
        <v>9.01</v>
      </c>
      <c r="AO30" s="9" t="n">
        <v>9.01</v>
      </c>
      <c r="AR30" s="9"/>
      <c r="AS30" s="9"/>
      <c r="AT30" s="9" t="n">
        <v>9.97</v>
      </c>
      <c r="AU30" s="9" t="n">
        <v>9.97</v>
      </c>
      <c r="AV30" s="9"/>
      <c r="AW30" s="9"/>
      <c r="AX30" s="9"/>
      <c r="AY30" s="9"/>
    </row>
    <row collapsed="false" customFormat="false" customHeight="false" hidden="false" ht="13.3" outlineLevel="0" r="31">
      <c r="AM31" s="9"/>
      <c r="AS31" s="9"/>
      <c r="AY31" s="9"/>
    </row>
    <row collapsed="false" customFormat="false" customHeight="false" hidden="false" ht="13.3" outlineLevel="0" r="32">
      <c r="A32" s="0" t="s">
        <v>15</v>
      </c>
      <c r="B32" s="0" t="s">
        <v>27</v>
      </c>
      <c r="D32" s="9" t="n">
        <v>-11.1</v>
      </c>
      <c r="E32" s="9" t="n">
        <v>-11.1</v>
      </c>
      <c r="F32" s="9"/>
      <c r="G32" s="9"/>
      <c r="H32" s="9"/>
      <c r="J32" s="9" t="n">
        <v>-30.6</v>
      </c>
      <c r="K32" s="9" t="n">
        <v>-30.6</v>
      </c>
      <c r="L32" s="9"/>
      <c r="M32" s="9"/>
      <c r="N32" s="9"/>
      <c r="P32" s="9" t="n">
        <v>-28.5</v>
      </c>
      <c r="Q32" s="9" t="n">
        <v>-28.5</v>
      </c>
      <c r="R32" s="9"/>
      <c r="T32" s="9"/>
      <c r="V32" s="9" t="n">
        <v>-21.5</v>
      </c>
      <c r="W32" s="9" t="n">
        <v>-21.5</v>
      </c>
      <c r="Z32" s="9"/>
      <c r="AB32" s="9" t="n">
        <v>-23.9</v>
      </c>
      <c r="AC32" s="9" t="n">
        <v>-23.9</v>
      </c>
      <c r="AF32" s="9"/>
      <c r="AH32" s="9" t="n">
        <v>-26.7</v>
      </c>
      <c r="AI32" s="9" t="n">
        <v>-26.7</v>
      </c>
      <c r="AL32" s="9"/>
      <c r="AM32" s="9"/>
      <c r="AN32" s="9" t="n">
        <v>-26.7</v>
      </c>
      <c r="AO32" s="9" t="n">
        <v>-26.7</v>
      </c>
      <c r="AR32" s="9"/>
      <c r="AS32" s="9"/>
      <c r="AT32" s="9" t="n">
        <v>-26.6</v>
      </c>
      <c r="AU32" s="9" t="n">
        <v>-26.6</v>
      </c>
      <c r="AV32" s="9"/>
      <c r="AW32" s="9"/>
      <c r="AX32" s="9"/>
      <c r="AY32" s="9"/>
    </row>
    <row collapsed="false" customFormat="false" customHeight="false" hidden="false" ht="13.3" outlineLevel="0" r="33">
      <c r="AM33" s="9"/>
      <c r="AS33" s="9"/>
      <c r="AY33" s="9"/>
    </row>
    <row collapsed="false" customFormat="false" customHeight="false" hidden="false" ht="13.3" outlineLevel="0" r="34">
      <c r="A34" s="0" t="s">
        <v>16</v>
      </c>
      <c r="B34" s="0" t="s">
        <v>26</v>
      </c>
      <c r="D34" s="9" t="n">
        <v>0</v>
      </c>
      <c r="E34" s="9"/>
      <c r="F34" s="9" t="n">
        <v>0</v>
      </c>
      <c r="G34" s="9"/>
      <c r="H34" s="9"/>
      <c r="J34" s="9" t="n">
        <v>0</v>
      </c>
      <c r="K34" s="9"/>
      <c r="L34" s="9" t="n">
        <v>0</v>
      </c>
      <c r="M34" s="9"/>
      <c r="N34" s="9"/>
      <c r="P34" s="9" t="n">
        <v>0</v>
      </c>
      <c r="R34" s="9" t="n">
        <v>0</v>
      </c>
      <c r="T34" s="9"/>
      <c r="V34" s="9" t="n">
        <v>0</v>
      </c>
      <c r="X34" s="9" t="n">
        <v>0</v>
      </c>
      <c r="Z34" s="9"/>
      <c r="AB34" s="9" t="n">
        <v>0</v>
      </c>
      <c r="AD34" s="9" t="n">
        <v>0</v>
      </c>
      <c r="AF34" s="9"/>
      <c r="AH34" s="9" t="n">
        <v>0</v>
      </c>
      <c r="AJ34" s="9" t="n">
        <v>0</v>
      </c>
      <c r="AL34" s="9"/>
      <c r="AM34" s="9"/>
      <c r="AN34" s="9" t="n">
        <v>0</v>
      </c>
      <c r="AP34" s="9" t="n">
        <v>0</v>
      </c>
      <c r="AR34" s="9"/>
      <c r="AS34" s="9"/>
      <c r="AT34" s="9" t="n">
        <v>0</v>
      </c>
      <c r="AU34" s="9"/>
      <c r="AV34" s="9" t="n">
        <v>0</v>
      </c>
      <c r="AW34" s="9"/>
      <c r="AX34" s="9"/>
      <c r="AY34" s="9"/>
    </row>
    <row collapsed="false" customFormat="false" customHeight="false" hidden="false" ht="13.3" outlineLevel="0" r="35">
      <c r="AM35" s="9"/>
      <c r="AS35" s="9"/>
      <c r="AY35" s="9"/>
    </row>
    <row collapsed="false" customFormat="false" customHeight="false" hidden="false" ht="13.3" outlineLevel="0" r="36">
      <c r="A36" s="0" t="s">
        <v>17</v>
      </c>
      <c r="B36" s="0" t="s">
        <v>26</v>
      </c>
      <c r="D36" s="9" t="n">
        <v>0.178</v>
      </c>
      <c r="E36" s="9"/>
      <c r="F36" s="9" t="n">
        <v>0.178</v>
      </c>
      <c r="G36" s="9"/>
      <c r="H36" s="9"/>
      <c r="J36" s="9" t="n">
        <v>0.167</v>
      </c>
      <c r="K36" s="9"/>
      <c r="L36" s="9" t="n">
        <v>0.167</v>
      </c>
      <c r="M36" s="9"/>
      <c r="N36" s="9"/>
      <c r="P36" s="9" t="n">
        <v>0.156</v>
      </c>
      <c r="R36" s="9" t="n">
        <v>0.156</v>
      </c>
      <c r="T36" s="9"/>
      <c r="V36" s="9" t="n">
        <v>0.145</v>
      </c>
      <c r="X36" s="9" t="n">
        <v>0.145</v>
      </c>
      <c r="Z36" s="9"/>
      <c r="AB36" s="9" t="n">
        <v>0.134</v>
      </c>
      <c r="AD36" s="9" t="n">
        <v>0.134</v>
      </c>
      <c r="AF36" s="9"/>
      <c r="AH36" s="9" t="n">
        <v>0.123</v>
      </c>
      <c r="AJ36" s="9" t="n">
        <v>0.123</v>
      </c>
      <c r="AL36" s="9"/>
      <c r="AM36" s="9"/>
      <c r="AN36" s="9" t="n">
        <v>0.112</v>
      </c>
      <c r="AP36" s="9" t="n">
        <v>0.112</v>
      </c>
      <c r="AR36" s="9"/>
      <c r="AS36" s="9"/>
      <c r="AT36" s="9" t="n">
        <v>0.101</v>
      </c>
      <c r="AU36" s="9"/>
      <c r="AV36" s="9" t="n">
        <v>0.101</v>
      </c>
      <c r="AW36" s="9"/>
      <c r="AX36" s="9"/>
      <c r="AY36" s="9"/>
    </row>
    <row collapsed="false" customFormat="false" customHeight="false" hidden="false" ht="13.3" outlineLevel="0" r="37">
      <c r="AM37" s="9"/>
      <c r="AS37" s="9"/>
      <c r="AY37" s="9"/>
    </row>
    <row collapsed="false" customFormat="false" customHeight="false" hidden="false" ht="13.3" outlineLevel="0" r="38">
      <c r="A38" s="0" t="s">
        <v>18</v>
      </c>
      <c r="B38" s="0" t="s">
        <v>26</v>
      </c>
      <c r="D38" s="9" t="n">
        <v>9.79</v>
      </c>
      <c r="E38" s="9"/>
      <c r="F38" s="9"/>
      <c r="G38" s="9" t="n">
        <v>9.79</v>
      </c>
      <c r="H38" s="9"/>
      <c r="J38" s="9" t="n">
        <v>10.84</v>
      </c>
      <c r="K38" s="9"/>
      <c r="L38" s="9"/>
      <c r="M38" s="9" t="n">
        <v>10.84</v>
      </c>
      <c r="N38" s="9"/>
      <c r="P38" s="9" t="n">
        <v>11.8</v>
      </c>
      <c r="R38" s="9"/>
      <c r="S38" s="9" t="n">
        <v>11.8</v>
      </c>
      <c r="T38" s="9"/>
      <c r="V38" s="9" t="n">
        <v>12.7</v>
      </c>
      <c r="Y38" s="9" t="n">
        <v>12.7</v>
      </c>
      <c r="Z38" s="9"/>
      <c r="AB38" s="9" t="n">
        <v>13.8</v>
      </c>
      <c r="AE38" s="9" t="n">
        <v>13.8</v>
      </c>
      <c r="AF38" s="9"/>
      <c r="AH38" s="9" t="n">
        <v>15.249712</v>
      </c>
      <c r="AK38" s="9" t="n">
        <v>15.249712</v>
      </c>
      <c r="AL38" s="9"/>
      <c r="AM38" s="9"/>
      <c r="AN38" s="9" t="n">
        <v>16.388117</v>
      </c>
      <c r="AQ38" s="9" t="n">
        <v>16.388117</v>
      </c>
      <c r="AR38" s="9"/>
      <c r="AS38" s="9"/>
      <c r="AT38" s="9" t="n">
        <v>17.847954</v>
      </c>
      <c r="AU38" s="9"/>
      <c r="AV38" s="9"/>
      <c r="AW38" s="9" t="n">
        <v>17.847954</v>
      </c>
      <c r="AX38" s="9"/>
      <c r="AY38" s="9"/>
    </row>
    <row collapsed="false" customFormat="false" customHeight="false" hidden="false" ht="13.3" outlineLevel="0" r="39">
      <c r="AM39" s="9"/>
      <c r="AS39" s="9"/>
      <c r="AY39" s="9"/>
    </row>
    <row collapsed="false" customFormat="false" customHeight="false" hidden="false" ht="13.3" outlineLevel="0" r="40">
      <c r="A40" s="0" t="s">
        <v>19</v>
      </c>
      <c r="B40" s="0" t="s">
        <v>28</v>
      </c>
      <c r="D40" s="9" t="n">
        <v>0</v>
      </c>
      <c r="E40" s="9"/>
      <c r="F40" s="9"/>
      <c r="G40" s="9"/>
      <c r="H40" s="9"/>
      <c r="J40" s="9"/>
      <c r="K40" s="9"/>
      <c r="L40" s="9"/>
      <c r="M40" s="9"/>
      <c r="N40" s="9"/>
      <c r="R40" s="9"/>
      <c r="T40" s="9"/>
      <c r="Z40" s="9"/>
      <c r="AF40" s="9"/>
      <c r="AL40" s="9"/>
      <c r="AM40" s="9"/>
      <c r="AR40" s="9"/>
      <c r="AS40" s="9"/>
      <c r="AT40" s="9"/>
      <c r="AU40" s="9"/>
      <c r="AV40" s="9"/>
      <c r="AW40" s="9"/>
      <c r="AX40" s="9"/>
      <c r="AY40" s="9"/>
    </row>
    <row collapsed="false" customFormat="false" customHeight="false" hidden="false" ht="13.3" outlineLevel="0" r="41">
      <c r="AM41" s="9"/>
      <c r="AS41" s="9"/>
      <c r="AY41" s="9"/>
    </row>
    <row collapsed="false" customFormat="false" customHeight="false" hidden="false" ht="13.3" outlineLevel="0" r="42">
      <c r="A42" s="0" t="s">
        <v>20</v>
      </c>
      <c r="B42" s="0" t="s">
        <v>29</v>
      </c>
      <c r="D42" s="9" t="n">
        <v>406.89538</v>
      </c>
      <c r="E42" s="9"/>
      <c r="F42" s="9"/>
      <c r="G42" s="9"/>
      <c r="H42" s="9"/>
      <c r="J42" s="9" t="n">
        <v>485.8</v>
      </c>
      <c r="K42" s="9"/>
      <c r="L42" s="9"/>
      <c r="M42" s="9"/>
      <c r="N42" s="9"/>
      <c r="P42" s="9" t="n">
        <v>564.69</v>
      </c>
      <c r="R42" s="9"/>
      <c r="T42" s="9"/>
      <c r="V42" s="9" t="n">
        <v>643.58</v>
      </c>
      <c r="Z42" s="9"/>
      <c r="AB42" s="65" t="n">
        <v>722.47</v>
      </c>
      <c r="AF42" s="9"/>
      <c r="AH42" s="65" t="n">
        <v>801.31</v>
      </c>
      <c r="AL42" s="9"/>
      <c r="AM42" s="9"/>
      <c r="AN42" s="65" t="n">
        <v>880.275</v>
      </c>
      <c r="AR42" s="9"/>
      <c r="AS42" s="9"/>
      <c r="AT42" s="3" t="n">
        <v>959.18</v>
      </c>
      <c r="AU42" s="9"/>
      <c r="AV42" s="9"/>
      <c r="AW42" s="9"/>
      <c r="AX42" s="9"/>
      <c r="AY42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4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3" zoomScaleNormal="83" zoomScalePageLayoutView="100">
      <selection activeCell="P51" activeCellId="0" pane="topLeft" sqref="P51"/>
    </sheetView>
  </sheetViews>
  <cols>
    <col collapsed="false" hidden="false" max="2" min="1" style="0" width="8.85490196078431"/>
    <col collapsed="false" hidden="false" max="3" min="3" style="0" width="59.6117647058824"/>
    <col collapsed="false" hidden="false" max="4" min="4" style="0" width="17.4980392156863"/>
    <col collapsed="false" hidden="false" max="5" min="5" style="0" width="14.678431372549"/>
    <col collapsed="false" hidden="false" max="12" min="6" style="0" width="22.6823529411765"/>
    <col collapsed="false" hidden="false" max="14" min="13" style="0" width="8.85490196078431"/>
    <col collapsed="false" hidden="false" max="17" min="15" style="0" width="22.6823529411765"/>
    <col collapsed="false" hidden="false" max="19" min="18" style="0" width="8.85490196078431"/>
    <col collapsed="false" hidden="false" max="24" min="20" style="0" width="22.6823529411765"/>
    <col collapsed="false" hidden="false" max="25" min="25" style="0" width="13.043137254902"/>
    <col collapsed="false" hidden="false" max="1025" min="26" style="0" width="8.85490196078431"/>
  </cols>
  <sheetData>
    <row collapsed="false" customFormat="false" customHeight="false" hidden="false" ht="13.3" outlineLevel="0" r="1">
      <c r="A1" s="66" t="s">
        <v>0</v>
      </c>
      <c r="B1" s="66"/>
      <c r="C1" s="12"/>
      <c r="D1" s="11" t="s">
        <v>197</v>
      </c>
      <c r="E1" s="11" t="s">
        <v>43</v>
      </c>
      <c r="F1" s="12"/>
      <c r="G1" s="12"/>
      <c r="H1" s="12"/>
      <c r="I1" s="12"/>
      <c r="J1" s="12"/>
      <c r="K1" s="12"/>
      <c r="L1" s="12"/>
      <c r="N1" s="11" t="s">
        <v>198</v>
      </c>
      <c r="O1" s="12"/>
      <c r="Q1" s="12"/>
      <c r="R1" s="12"/>
      <c r="S1" s="11" t="s">
        <v>42</v>
      </c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collapsed="false" customFormat="false" customHeight="false" hidden="false" ht="13.3" outlineLevel="0" r="2">
      <c r="A2" s="66"/>
      <c r="B2" s="6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collapsed="false" customFormat="false" customHeight="true" hidden="false" ht="64.5" outlineLevel="0" r="3">
      <c r="A3" s="66"/>
      <c r="B3" s="66"/>
      <c r="C3" s="12"/>
      <c r="D3" s="12" t="s">
        <v>199</v>
      </c>
      <c r="E3" s="12" t="s">
        <v>200</v>
      </c>
      <c r="F3" s="67" t="s">
        <v>201</v>
      </c>
      <c r="G3" s="67" t="s">
        <v>202</v>
      </c>
      <c r="H3" s="68" t="s">
        <v>203</v>
      </c>
      <c r="I3" s="68" t="s">
        <v>177</v>
      </c>
      <c r="J3" s="68" t="s">
        <v>204</v>
      </c>
      <c r="K3" s="68" t="s">
        <v>205</v>
      </c>
      <c r="L3" s="68" t="s">
        <v>180</v>
      </c>
      <c r="M3" s="12"/>
      <c r="N3" s="66" t="s">
        <v>174</v>
      </c>
      <c r="O3" s="67" t="s">
        <v>202</v>
      </c>
      <c r="P3" s="68" t="s">
        <v>203</v>
      </c>
      <c r="Q3" s="68" t="s">
        <v>177</v>
      </c>
      <c r="R3" s="12"/>
      <c r="S3" s="68" t="s">
        <v>174</v>
      </c>
      <c r="T3" s="67" t="s">
        <v>201</v>
      </c>
      <c r="U3" s="68" t="s">
        <v>203</v>
      </c>
      <c r="V3" s="68" t="s">
        <v>206</v>
      </c>
      <c r="W3" s="68" t="s">
        <v>204</v>
      </c>
      <c r="X3" s="68" t="s">
        <v>205</v>
      </c>
      <c r="Y3" s="12" t="s">
        <v>180</v>
      </c>
      <c r="Z3" s="12"/>
      <c r="AA3" s="12"/>
      <c r="AB3" s="12"/>
      <c r="AC3" s="12"/>
      <c r="AD3" s="12"/>
      <c r="AE3" s="12"/>
    </row>
    <row collapsed="false" customFormat="false" customHeight="false" hidden="false" ht="13.3" outlineLevel="0" r="4">
      <c r="A4" s="66" t="s">
        <v>1</v>
      </c>
      <c r="B4" s="66" t="s">
        <v>21</v>
      </c>
      <c r="C4" s="12"/>
      <c r="D4" s="4" t="n">
        <v>0.00118825230953133</v>
      </c>
      <c r="E4" s="4" t="n">
        <v>0.00759613348558844</v>
      </c>
      <c r="F4" s="4" t="n">
        <v>0.00759613348558844</v>
      </c>
      <c r="G4" s="4" t="n">
        <v>0.00118825230953133</v>
      </c>
      <c r="H4" s="6"/>
      <c r="I4" s="6"/>
      <c r="J4" s="6"/>
      <c r="K4" s="4" t="n">
        <v>0.00984351025647259</v>
      </c>
      <c r="L4" s="4" t="n">
        <v>0.001728</v>
      </c>
      <c r="M4" s="12"/>
      <c r="N4" s="4" t="n">
        <v>0.000396084103177112</v>
      </c>
      <c r="O4" s="4" t="n">
        <v>0.000396084103177112</v>
      </c>
      <c r="P4" s="6"/>
      <c r="Q4" s="6"/>
      <c r="R4" s="12"/>
      <c r="S4" s="4" t="n">
        <v>0.00759613348558844</v>
      </c>
      <c r="T4" s="4" t="n">
        <v>0.00759613348558844</v>
      </c>
      <c r="U4" s="6"/>
      <c r="V4" s="6"/>
      <c r="W4" s="6"/>
      <c r="X4" s="6" t="n">
        <v>0.001728</v>
      </c>
      <c r="Y4" s="6"/>
      <c r="Z4" s="12"/>
      <c r="AA4" s="12"/>
      <c r="AB4" s="12"/>
      <c r="AC4" s="12"/>
      <c r="AD4" s="12"/>
      <c r="AE4" s="12"/>
    </row>
    <row collapsed="false" customFormat="false" customHeight="false" hidden="false" ht="13.3" outlineLevel="0" r="5">
      <c r="A5" s="66"/>
      <c r="B5" s="66"/>
      <c r="C5" s="12"/>
      <c r="D5" s="12"/>
      <c r="E5" s="12"/>
      <c r="F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collapsed="false" customFormat="false" customHeight="false" hidden="false" ht="13.3" outlineLevel="0" r="6">
      <c r="A6" s="66" t="s">
        <v>2</v>
      </c>
      <c r="B6" s="66" t="s">
        <v>22</v>
      </c>
      <c r="C6" s="12"/>
      <c r="D6" s="6" t="n">
        <v>0</v>
      </c>
      <c r="E6" s="6" t="n">
        <v>0</v>
      </c>
      <c r="F6" s="6"/>
      <c r="G6" s="6"/>
      <c r="H6" s="6"/>
      <c r="I6" s="6"/>
      <c r="J6" s="6"/>
      <c r="K6" s="6"/>
      <c r="L6" s="6"/>
      <c r="M6" s="12"/>
      <c r="N6" s="6"/>
      <c r="O6" s="6"/>
      <c r="P6" s="6"/>
      <c r="Q6" s="6"/>
      <c r="R6" s="12"/>
      <c r="S6" s="6" t="n">
        <v>0</v>
      </c>
      <c r="T6" s="6"/>
      <c r="U6" s="6"/>
      <c r="V6" s="6"/>
      <c r="W6" s="6"/>
      <c r="X6" s="6"/>
      <c r="Y6" s="6"/>
      <c r="Z6" s="12"/>
      <c r="AA6" s="12"/>
      <c r="AB6" s="12"/>
      <c r="AC6" s="12"/>
      <c r="AD6" s="12"/>
      <c r="AE6" s="12"/>
    </row>
    <row collapsed="false" customFormat="false" customHeight="false" hidden="false" ht="13.3" outlineLevel="0" r="7">
      <c r="A7" s="66"/>
      <c r="B7" s="66"/>
      <c r="C7" s="12"/>
      <c r="D7" s="12"/>
      <c r="E7" s="12"/>
      <c r="F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collapsed="false" customFormat="false" customHeight="false" hidden="false" ht="13.3" outlineLevel="0" r="8">
      <c r="A8" s="66" t="s">
        <v>3</v>
      </c>
      <c r="B8" s="66" t="s">
        <v>21</v>
      </c>
      <c r="C8" s="12"/>
      <c r="D8" s="4" t="n">
        <v>0.00475300923812534</v>
      </c>
      <c r="E8" s="4" t="n">
        <v>0.00189903337139711</v>
      </c>
      <c r="F8" s="4" t="n">
        <v>0.00189903337139711</v>
      </c>
      <c r="G8" s="4" t="n">
        <v>0.00475300923812534</v>
      </c>
      <c r="H8" s="6"/>
      <c r="I8" s="6"/>
      <c r="J8" s="6" t="n">
        <v>0.0019872</v>
      </c>
      <c r="K8" s="4" t="n">
        <v>0.0049510512897139</v>
      </c>
      <c r="L8" s="4" t="n">
        <v>0.0019872</v>
      </c>
      <c r="M8" s="12"/>
      <c r="N8" s="4" t="n">
        <v>0.00158433641270845</v>
      </c>
      <c r="O8" s="4" t="n">
        <v>0.00158433641270845</v>
      </c>
      <c r="P8" s="6"/>
      <c r="Q8" s="6"/>
      <c r="R8" s="12"/>
      <c r="S8" s="4" t="n">
        <v>0.00189903337139711</v>
      </c>
      <c r="T8" s="4" t="n">
        <v>0.00189903337139711</v>
      </c>
      <c r="U8" s="6"/>
      <c r="V8" s="6"/>
      <c r="W8" s="6" t="n">
        <v>0.0023328</v>
      </c>
      <c r="X8" s="6" t="n">
        <v>0.00160704</v>
      </c>
      <c r="Y8" s="4" t="n">
        <v>0.00268</v>
      </c>
      <c r="Z8" s="12"/>
      <c r="AA8" s="12"/>
      <c r="AB8" s="12"/>
      <c r="AC8" s="12"/>
      <c r="AD8" s="12"/>
      <c r="AE8" s="12"/>
    </row>
    <row collapsed="false" customFormat="false" customHeight="false" hidden="false" ht="13.3" outlineLevel="0" r="9">
      <c r="A9" s="66"/>
      <c r="B9" s="66"/>
      <c r="C9" s="12"/>
      <c r="D9" s="12"/>
      <c r="E9" s="12"/>
      <c r="F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collapsed="false" customFormat="false" customHeight="false" hidden="false" ht="13.3" outlineLevel="0" r="10">
      <c r="A10" s="66" t="s">
        <v>4</v>
      </c>
      <c r="B10" s="66" t="s">
        <v>22</v>
      </c>
      <c r="C10" s="12"/>
      <c r="D10" s="6" t="n">
        <v>0</v>
      </c>
      <c r="E10" s="6" t="n">
        <v>0</v>
      </c>
      <c r="F10" s="6"/>
      <c r="G10" s="6"/>
      <c r="H10" s="6"/>
      <c r="I10" s="6"/>
      <c r="J10" s="6"/>
      <c r="K10" s="6"/>
      <c r="L10" s="6"/>
      <c r="M10" s="12"/>
      <c r="N10" s="6"/>
      <c r="O10" s="6"/>
      <c r="P10" s="6"/>
      <c r="Q10" s="6"/>
      <c r="R10" s="12"/>
      <c r="S10" s="6" t="n">
        <v>0</v>
      </c>
      <c r="T10" s="6"/>
      <c r="U10" s="6"/>
      <c r="V10" s="6"/>
      <c r="W10" s="6"/>
      <c r="X10" s="6"/>
      <c r="Y10" s="6"/>
      <c r="Z10" s="12"/>
      <c r="AA10" s="12"/>
      <c r="AB10" s="12"/>
      <c r="AC10" s="12"/>
      <c r="AD10" s="12"/>
      <c r="AE10" s="12"/>
    </row>
    <row collapsed="false" customFormat="false" customHeight="false" hidden="false" ht="13.3" outlineLevel="0" r="11">
      <c r="A11" s="66"/>
      <c r="B11" s="66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collapsed="false" customFormat="false" customHeight="false" hidden="false" ht="13.3" outlineLevel="0" r="12">
      <c r="A12" s="66" t="s">
        <v>5</v>
      </c>
      <c r="B12" s="66" t="s">
        <v>23</v>
      </c>
      <c r="C12" s="12"/>
      <c r="D12" s="9" t="n">
        <v>1.2096E-008</v>
      </c>
      <c r="E12" s="9" t="n">
        <v>1.2096E-008</v>
      </c>
      <c r="F12" s="9" t="n">
        <v>1.2096E-008</v>
      </c>
      <c r="G12" s="6"/>
      <c r="H12" s="6"/>
      <c r="I12" s="6"/>
      <c r="J12" s="6"/>
      <c r="K12" s="9" t="n">
        <v>1.176E-007</v>
      </c>
      <c r="L12" s="4" t="n">
        <v>1.6416E-008</v>
      </c>
      <c r="M12" s="12"/>
      <c r="N12" s="9" t="n">
        <v>1.2096E-008</v>
      </c>
      <c r="O12" s="9" t="n">
        <v>1.2096E-008</v>
      </c>
      <c r="P12" s="6"/>
      <c r="Q12" s="6"/>
      <c r="R12" s="12"/>
      <c r="S12" s="9" t="n">
        <v>1.6416E-008</v>
      </c>
      <c r="T12" s="9" t="n">
        <v>1.6416E-008</v>
      </c>
      <c r="U12" s="6"/>
      <c r="V12" s="6"/>
      <c r="W12" s="6"/>
      <c r="X12" s="6" t="n">
        <v>1.6416E-008</v>
      </c>
      <c r="Y12" s="4" t="n">
        <v>3.2832E-008</v>
      </c>
      <c r="Z12" s="12"/>
      <c r="AA12" s="12"/>
      <c r="AB12" s="12"/>
      <c r="AC12" s="12"/>
      <c r="AD12" s="12"/>
      <c r="AE12" s="12"/>
    </row>
    <row collapsed="false" customFormat="false" customHeight="false" hidden="false" ht="13.3" outlineLevel="0" r="13">
      <c r="A13" s="66"/>
      <c r="B13" s="6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collapsed="false" customFormat="false" customHeight="false" hidden="false" ht="13.3" outlineLevel="0" r="14">
      <c r="A14" s="66" t="s">
        <v>6</v>
      </c>
      <c r="B14" s="66" t="s">
        <v>24</v>
      </c>
      <c r="C14" s="12"/>
      <c r="D14" s="6" t="n">
        <v>0</v>
      </c>
      <c r="E14" s="6" t="n">
        <v>0</v>
      </c>
      <c r="F14" s="6"/>
      <c r="G14" s="6"/>
      <c r="H14" s="6"/>
      <c r="I14" s="6"/>
      <c r="J14" s="6"/>
      <c r="K14" s="6"/>
      <c r="L14" s="6"/>
      <c r="M14" s="12"/>
      <c r="N14" s="6"/>
      <c r="O14" s="6"/>
      <c r="P14" s="6"/>
      <c r="Q14" s="6"/>
      <c r="R14" s="12"/>
      <c r="S14" s="6" t="n">
        <v>0</v>
      </c>
      <c r="T14" s="6"/>
      <c r="U14" s="6"/>
      <c r="V14" s="6"/>
      <c r="W14" s="6"/>
      <c r="X14" s="6"/>
      <c r="Y14" s="6"/>
      <c r="Z14" s="12"/>
      <c r="AA14" s="12"/>
      <c r="AB14" s="12"/>
      <c r="AC14" s="12"/>
      <c r="AD14" s="12"/>
      <c r="AE14" s="12"/>
    </row>
    <row collapsed="false" customFormat="false" customHeight="false" hidden="false" ht="13.3" outlineLevel="0" r="15">
      <c r="A15" s="66"/>
      <c r="B15" s="66"/>
      <c r="C15" s="12"/>
      <c r="D15" s="12"/>
      <c r="E15" s="12"/>
      <c r="F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collapsed="false" customFormat="false" customHeight="false" hidden="false" ht="13.3" outlineLevel="0" r="16">
      <c r="A16" s="66" t="s">
        <v>7</v>
      </c>
      <c r="B16" s="66" t="s">
        <v>21</v>
      </c>
      <c r="C16" s="12"/>
      <c r="D16" s="4" t="n">
        <v>0.00569710011419133</v>
      </c>
      <c r="E16" s="4" t="n">
        <v>0.00759613348558844</v>
      </c>
      <c r="F16" s="4" t="n">
        <v>0.00759613348558844</v>
      </c>
      <c r="G16" s="4" t="n">
        <v>0.00569710011419133</v>
      </c>
      <c r="H16" s="6"/>
      <c r="I16" s="6"/>
      <c r="J16" s="6"/>
      <c r="K16" s="4" t="n">
        <v>0.0117151636150977</v>
      </c>
      <c r="L16" s="4" t="n">
        <v>0.001728</v>
      </c>
      <c r="M16" s="12"/>
      <c r="N16" s="4" t="n">
        <v>0.00189903337139711</v>
      </c>
      <c r="O16" s="4" t="n">
        <v>0.00189903337139711</v>
      </c>
      <c r="P16" s="6"/>
      <c r="Q16" s="6"/>
      <c r="R16" s="12"/>
      <c r="S16" s="4" t="n">
        <v>0.00759613348558844</v>
      </c>
      <c r="T16" s="4" t="n">
        <v>0.00759613348558844</v>
      </c>
      <c r="U16" s="6"/>
      <c r="V16" s="6"/>
      <c r="W16" s="6"/>
      <c r="X16" s="6"/>
      <c r="Y16" s="4" t="n">
        <v>0.001728</v>
      </c>
      <c r="Z16" s="12"/>
      <c r="AA16" s="12"/>
      <c r="AB16" s="12"/>
      <c r="AC16" s="12"/>
      <c r="AD16" s="12"/>
      <c r="AE16" s="12"/>
    </row>
    <row collapsed="false" customFormat="false" customHeight="false" hidden="false" ht="13.3" outlineLevel="0" r="17">
      <c r="A17" s="66"/>
      <c r="B17" s="66"/>
      <c r="C17" s="12"/>
      <c r="E17" s="12"/>
      <c r="F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collapsed="false" customFormat="false" customHeight="false" hidden="false" ht="13.3" outlineLevel="0" r="18">
      <c r="A18" s="66" t="s">
        <v>8</v>
      </c>
      <c r="B18" s="66" t="s">
        <v>25</v>
      </c>
      <c r="C18" s="12"/>
      <c r="D18" s="9" t="n">
        <v>30000</v>
      </c>
      <c r="E18" s="9" t="n">
        <v>30000</v>
      </c>
      <c r="F18" s="9" t="n">
        <v>30000</v>
      </c>
      <c r="G18" s="9" t="n">
        <v>30000</v>
      </c>
      <c r="H18" s="6"/>
      <c r="I18" s="6"/>
      <c r="J18" s="6"/>
      <c r="K18" s="9" t="n">
        <v>30000</v>
      </c>
      <c r="L18" s="69" t="n">
        <v>55000</v>
      </c>
      <c r="M18" s="12"/>
      <c r="N18" s="9" t="n">
        <v>30000</v>
      </c>
      <c r="O18" s="9" t="n">
        <v>30000</v>
      </c>
      <c r="P18" s="6"/>
      <c r="Q18" s="6"/>
      <c r="R18" s="12"/>
      <c r="S18" s="9" t="n">
        <v>30000</v>
      </c>
      <c r="T18" s="9" t="n">
        <v>30000</v>
      </c>
      <c r="U18" s="6"/>
      <c r="V18" s="6"/>
      <c r="W18" s="6"/>
      <c r="X18" s="6"/>
      <c r="Y18" s="30" t="n">
        <v>55000</v>
      </c>
      <c r="Z18" s="12"/>
      <c r="AA18" s="12"/>
      <c r="AB18" s="12"/>
      <c r="AC18" s="12"/>
      <c r="AD18" s="12"/>
      <c r="AE18" s="12"/>
    </row>
    <row collapsed="false" customFormat="false" customHeight="false" hidden="false" ht="13.3" outlineLevel="0" r="19">
      <c r="A19" s="66"/>
      <c r="B19" s="66"/>
      <c r="C19" s="12"/>
      <c r="D19" s="12"/>
      <c r="E19" s="12"/>
      <c r="F19" s="12"/>
      <c r="G19" s="12"/>
      <c r="H19" s="12"/>
      <c r="I19" s="12"/>
      <c r="J19" s="12"/>
      <c r="K19" s="12"/>
      <c r="L19" s="14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collapsed="false" customFormat="false" customHeight="false" hidden="false" ht="13.3" outlineLevel="0" r="20">
      <c r="A20" s="66" t="s">
        <v>9</v>
      </c>
      <c r="B20" s="66" t="s">
        <v>25</v>
      </c>
      <c r="C20" s="12"/>
      <c r="D20" s="9" t="n">
        <v>107300</v>
      </c>
      <c r="E20" s="9" t="n">
        <v>30000</v>
      </c>
      <c r="F20" s="9" t="n">
        <v>30000</v>
      </c>
      <c r="G20" s="9" t="n">
        <v>107300</v>
      </c>
      <c r="H20" s="6"/>
      <c r="I20" s="6"/>
      <c r="J20" s="6"/>
      <c r="K20" s="9" t="n">
        <v>30000</v>
      </c>
      <c r="L20" s="69" t="n">
        <v>78000</v>
      </c>
      <c r="M20" s="12"/>
      <c r="N20" s="9" t="n">
        <v>107300</v>
      </c>
      <c r="O20" s="9" t="n">
        <v>107300</v>
      </c>
      <c r="P20" s="6"/>
      <c r="Q20" s="6"/>
      <c r="R20" s="12"/>
      <c r="S20" s="9" t="n">
        <v>30000</v>
      </c>
      <c r="T20" s="9" t="n">
        <v>30000</v>
      </c>
      <c r="U20" s="6"/>
      <c r="V20" s="6"/>
      <c r="W20" s="6"/>
      <c r="X20" s="6"/>
      <c r="Y20" s="30" t="n">
        <v>78000</v>
      </c>
      <c r="Z20" s="12"/>
      <c r="AA20" s="12"/>
      <c r="AB20" s="12"/>
      <c r="AC20" s="12"/>
      <c r="AD20" s="12"/>
      <c r="AE20" s="12"/>
    </row>
    <row collapsed="false" customFormat="false" customHeight="false" hidden="false" ht="13.3" outlineLevel="0" r="21">
      <c r="A21" s="66"/>
      <c r="B21" s="66"/>
      <c r="C21" s="12"/>
      <c r="D21" s="12"/>
      <c r="E21" s="12"/>
      <c r="F21" s="12"/>
      <c r="G21" s="12"/>
      <c r="H21" s="12"/>
      <c r="I21" s="12"/>
      <c r="J21" s="12"/>
      <c r="K21" s="12"/>
      <c r="L21" s="14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collapsed="false" customFormat="false" customHeight="false" hidden="false" ht="13.3" outlineLevel="0" r="22">
      <c r="A22" s="66" t="s">
        <v>10</v>
      </c>
      <c r="B22" s="66" t="s">
        <v>25</v>
      </c>
      <c r="C22" s="12"/>
      <c r="D22" s="9" t="n">
        <v>11200</v>
      </c>
      <c r="E22" s="9" t="n">
        <v>10000</v>
      </c>
      <c r="F22" s="9" t="n">
        <v>10000</v>
      </c>
      <c r="G22" s="9" t="n">
        <v>11200</v>
      </c>
      <c r="H22" s="6"/>
      <c r="I22" s="6"/>
      <c r="J22" s="6"/>
      <c r="K22" s="9" t="n">
        <v>8314</v>
      </c>
      <c r="L22" s="9" t="n">
        <v>8310</v>
      </c>
      <c r="N22" s="9" t="n">
        <v>11200</v>
      </c>
      <c r="O22" s="9" t="n">
        <v>11200</v>
      </c>
      <c r="P22" s="6"/>
      <c r="Q22" s="6"/>
      <c r="R22" s="12"/>
      <c r="S22" s="9" t="n">
        <v>10000</v>
      </c>
      <c r="T22" s="9" t="n">
        <v>10000</v>
      </c>
      <c r="U22" s="6"/>
      <c r="V22" s="6"/>
      <c r="W22" s="6"/>
      <c r="X22" s="6"/>
      <c r="Y22" s="30" t="n">
        <v>8310</v>
      </c>
      <c r="Z22" s="12"/>
      <c r="AA22" s="12"/>
      <c r="AB22" s="12"/>
      <c r="AC22" s="12"/>
      <c r="AD22" s="12"/>
      <c r="AE22" s="12"/>
    </row>
    <row collapsed="false" customFormat="false" customHeight="false" hidden="false" ht="13.3" outlineLevel="0" r="23">
      <c r="A23" s="66"/>
      <c r="B23" s="66"/>
      <c r="C23" s="12"/>
      <c r="D23" s="12"/>
      <c r="E23" s="12"/>
      <c r="F23" s="12"/>
      <c r="G23" s="12"/>
      <c r="H23" s="12"/>
      <c r="I23" s="12"/>
      <c r="J23" s="12"/>
      <c r="K23" s="12"/>
      <c r="L23" s="14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collapsed="false" customFormat="false" customHeight="false" hidden="false" ht="13.3" outlineLevel="0" r="24">
      <c r="A24" s="66" t="s">
        <v>11</v>
      </c>
      <c r="B24" s="66" t="s">
        <v>25</v>
      </c>
      <c r="C24" s="12"/>
      <c r="D24" s="9" t="n">
        <v>30000</v>
      </c>
      <c r="E24" s="9" t="n">
        <v>30000</v>
      </c>
      <c r="F24" s="9" t="n">
        <v>30000</v>
      </c>
      <c r="G24" s="9" t="n">
        <v>30000</v>
      </c>
      <c r="H24" s="6"/>
      <c r="I24" s="6"/>
      <c r="J24" s="6"/>
      <c r="K24" s="9" t="n">
        <v>30000</v>
      </c>
      <c r="L24" s="6"/>
      <c r="M24" s="12"/>
      <c r="N24" s="9" t="n">
        <v>30000</v>
      </c>
      <c r="O24" s="9" t="n">
        <v>30000</v>
      </c>
      <c r="P24" s="6"/>
      <c r="Q24" s="6"/>
      <c r="R24" s="12"/>
      <c r="S24" s="9" t="n">
        <v>30000</v>
      </c>
      <c r="T24" s="9" t="n">
        <v>30000</v>
      </c>
      <c r="U24" s="6"/>
      <c r="V24" s="6"/>
      <c r="W24" s="6"/>
      <c r="X24" s="6"/>
      <c r="Y24" s="6"/>
      <c r="Z24" s="12"/>
      <c r="AA24" s="12"/>
      <c r="AB24" s="12"/>
      <c r="AC24" s="12"/>
      <c r="AD24" s="12"/>
      <c r="AE24" s="12"/>
    </row>
    <row collapsed="false" customFormat="false" customHeight="false" hidden="false" ht="13.3" outlineLevel="0" r="25">
      <c r="A25" s="66"/>
      <c r="B25" s="66"/>
      <c r="C25" s="12"/>
      <c r="E25" s="12"/>
      <c r="F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collapsed="false" customFormat="false" customHeight="false" hidden="false" ht="13.3" outlineLevel="0" r="26">
      <c r="A26" s="66" t="s">
        <v>12</v>
      </c>
      <c r="B26" s="66" t="s">
        <v>26</v>
      </c>
      <c r="C26" s="12"/>
      <c r="D26" s="9" t="n">
        <v>-3.52</v>
      </c>
      <c r="E26" s="9" t="n">
        <v>-3.58</v>
      </c>
      <c r="F26" s="9" t="n">
        <v>-3.58</v>
      </c>
      <c r="G26" s="9" t="n">
        <v>-3.52</v>
      </c>
      <c r="H26" s="6"/>
      <c r="I26" s="6"/>
      <c r="J26" s="6"/>
      <c r="K26" s="6"/>
      <c r="L26" s="6"/>
      <c r="M26" s="12"/>
      <c r="N26" s="9" t="n">
        <v>-4.83</v>
      </c>
      <c r="O26" s="9" t="n">
        <v>-4.83</v>
      </c>
      <c r="P26" s="6"/>
      <c r="Q26" s="6"/>
      <c r="R26" s="12"/>
      <c r="S26" s="6" t="n">
        <v>-3.96</v>
      </c>
      <c r="T26" s="6" t="n">
        <v>-3.96</v>
      </c>
      <c r="U26" s="6"/>
      <c r="V26" s="6"/>
      <c r="W26" s="6"/>
      <c r="X26" s="6"/>
      <c r="Y26" s="70" t="n">
        <v>-3.57396</v>
      </c>
      <c r="Z26" s="12"/>
      <c r="AA26" s="12"/>
      <c r="AB26" s="12"/>
      <c r="AC26" s="12"/>
      <c r="AD26" s="12"/>
      <c r="AE26" s="12"/>
    </row>
    <row collapsed="false" customFormat="false" customHeight="false" hidden="false" ht="13.3" outlineLevel="0" r="27">
      <c r="A27" s="66"/>
      <c r="B27" s="66"/>
      <c r="C27" s="12"/>
      <c r="D27" s="12"/>
      <c r="E27" s="12"/>
      <c r="F27" s="12"/>
      <c r="G27" s="12"/>
      <c r="H27" s="12"/>
      <c r="I27" s="12"/>
      <c r="J27" s="12"/>
      <c r="K27" s="12"/>
      <c r="L27" s="14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collapsed="false" customFormat="false" customHeight="false" hidden="false" ht="13.3" outlineLevel="0" r="28">
      <c r="A28" s="66" t="s">
        <v>13</v>
      </c>
      <c r="B28" s="66" t="s">
        <v>27</v>
      </c>
      <c r="C28" s="12"/>
      <c r="D28" s="9" t="n">
        <v>56800</v>
      </c>
      <c r="E28" s="9" t="n">
        <v>63100</v>
      </c>
      <c r="F28" s="9" t="n">
        <v>63100</v>
      </c>
      <c r="G28" s="9" t="n">
        <v>56800</v>
      </c>
      <c r="H28" s="6"/>
      <c r="I28" s="6"/>
      <c r="J28" s="6"/>
      <c r="K28" s="9" t="n">
        <v>55000</v>
      </c>
      <c r="L28" s="6"/>
      <c r="M28" s="12"/>
      <c r="N28" s="9" t="n">
        <v>67900</v>
      </c>
      <c r="O28" s="9" t="n">
        <v>67900</v>
      </c>
      <c r="P28" s="6"/>
      <c r="Q28" s="6"/>
      <c r="R28" s="12"/>
      <c r="S28" s="9" t="n">
        <v>57500</v>
      </c>
      <c r="T28" s="9" t="n">
        <v>57500</v>
      </c>
      <c r="U28" s="6"/>
      <c r="V28" s="6"/>
      <c r="W28" s="6"/>
      <c r="X28" s="6"/>
      <c r="Y28" s="13" t="n">
        <v>55000</v>
      </c>
      <c r="Z28" s="12"/>
      <c r="AA28" s="12"/>
      <c r="AB28" s="12"/>
      <c r="AC28" s="12"/>
      <c r="AD28" s="12"/>
      <c r="AE28" s="12"/>
    </row>
    <row collapsed="false" customFormat="false" customHeight="false" hidden="false" ht="13.3" outlineLevel="0" r="29">
      <c r="A29" s="66"/>
      <c r="B29" s="66"/>
      <c r="C29" s="12"/>
      <c r="D29" s="12"/>
      <c r="E29" s="12"/>
      <c r="F29" s="12"/>
      <c r="G29" s="12"/>
      <c r="H29" s="12"/>
      <c r="I29" s="12"/>
      <c r="K29" s="12"/>
      <c r="L29" s="14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4"/>
      <c r="Z29" s="12"/>
      <c r="AA29" s="12"/>
      <c r="AB29" s="12"/>
      <c r="AC29" s="12"/>
      <c r="AD29" s="12"/>
      <c r="AE29" s="12"/>
    </row>
    <row collapsed="false" customFormat="false" customHeight="false" hidden="false" ht="13.3" outlineLevel="0" r="30">
      <c r="A30" s="66" t="s">
        <v>14</v>
      </c>
      <c r="B30" s="66" t="s">
        <v>26</v>
      </c>
      <c r="C30" s="12"/>
      <c r="D30" s="9" t="n">
        <v>3.94</v>
      </c>
      <c r="E30" s="9" t="n">
        <v>3.81</v>
      </c>
      <c r="F30" s="9" t="n">
        <v>3.81</v>
      </c>
      <c r="G30" s="9" t="n">
        <v>3.94</v>
      </c>
      <c r="H30" s="6"/>
      <c r="I30" s="6"/>
      <c r="J30" s="9" t="n">
        <v>3.77</v>
      </c>
      <c r="K30" s="9" t="n">
        <v>3.81</v>
      </c>
      <c r="L30" s="13" t="n">
        <v>3.6</v>
      </c>
      <c r="M30" s="12"/>
      <c r="N30" s="9" t="n">
        <v>3.91</v>
      </c>
      <c r="O30" s="9" t="n">
        <v>3.91</v>
      </c>
      <c r="P30" s="6"/>
      <c r="Q30" s="6"/>
      <c r="R30" s="12"/>
      <c r="S30" s="13" t="n">
        <v>3.59988307207369</v>
      </c>
      <c r="T30" s="31" t="n">
        <v>3.8</v>
      </c>
      <c r="U30" s="6"/>
      <c r="V30" s="6"/>
      <c r="W30" s="13" t="n">
        <v>3.59988307207369</v>
      </c>
      <c r="X30" s="13" t="n">
        <v>3.6</v>
      </c>
      <c r="Y30" s="13" t="n">
        <v>3.77</v>
      </c>
      <c r="Z30" s="12"/>
      <c r="AA30" s="12"/>
      <c r="AB30" s="12"/>
      <c r="AC30" s="12"/>
      <c r="AD30" s="12"/>
      <c r="AE30" s="12"/>
    </row>
    <row collapsed="false" customFormat="false" customHeight="false" hidden="false" ht="13.3" outlineLevel="0" r="31">
      <c r="A31" s="66"/>
      <c r="B31" s="66"/>
      <c r="C31" s="12"/>
      <c r="H31" s="12"/>
      <c r="I31" s="12"/>
      <c r="J31" s="12"/>
      <c r="L31" s="14"/>
      <c r="P31" s="12"/>
      <c r="Q31" s="12"/>
      <c r="R31" s="12"/>
      <c r="U31" s="12"/>
      <c r="V31" s="12"/>
      <c r="W31" s="12"/>
      <c r="X31" s="12"/>
      <c r="Y31" s="14"/>
      <c r="Z31" s="12"/>
      <c r="AA31" s="12"/>
      <c r="AB31" s="12"/>
      <c r="AC31" s="12"/>
      <c r="AD31" s="12"/>
      <c r="AE31" s="12"/>
    </row>
    <row collapsed="false" customFormat="false" customHeight="false" hidden="false" ht="13.3" outlineLevel="0" r="32">
      <c r="A32" s="66" t="s">
        <v>15</v>
      </c>
      <c r="B32" s="66" t="s">
        <v>27</v>
      </c>
      <c r="C32" s="12"/>
      <c r="D32" s="9" t="n">
        <v>-15000</v>
      </c>
      <c r="E32" s="9" t="n">
        <v>-15000</v>
      </c>
      <c r="F32" s="9" t="n">
        <v>-15000</v>
      </c>
      <c r="G32" s="9" t="n">
        <v>-5100</v>
      </c>
      <c r="H32" s="6"/>
      <c r="I32" s="6"/>
      <c r="J32" s="6"/>
      <c r="K32" s="9" t="n">
        <v>-20000</v>
      </c>
      <c r="L32" s="6"/>
      <c r="M32" s="12"/>
      <c r="N32" s="9" t="n">
        <v>-16200</v>
      </c>
      <c r="O32" s="9" t="n">
        <v>-16200</v>
      </c>
      <c r="P32" s="6"/>
      <c r="Q32" s="6"/>
      <c r="R32" s="12"/>
      <c r="S32" s="9" t="n">
        <v>-15000</v>
      </c>
      <c r="T32" s="9" t="n">
        <v>-15000</v>
      </c>
      <c r="U32" s="6"/>
      <c r="V32" s="6"/>
      <c r="W32" s="6"/>
      <c r="X32" s="6"/>
      <c r="Y32" s="13" t="n">
        <v>-20000</v>
      </c>
      <c r="Z32" s="12"/>
      <c r="AA32" s="12"/>
      <c r="AB32" s="12"/>
      <c r="AC32" s="12"/>
      <c r="AD32" s="12"/>
      <c r="AE32" s="12"/>
    </row>
    <row collapsed="false" customFormat="false" customHeight="false" hidden="false" ht="13.3" outlineLevel="0" r="33">
      <c r="A33" s="66"/>
      <c r="B33" s="66"/>
      <c r="C33" s="12"/>
      <c r="D33" s="14"/>
      <c r="E33" s="14"/>
      <c r="F33" s="12"/>
      <c r="G33" s="12"/>
      <c r="H33" s="12"/>
      <c r="I33" s="12"/>
      <c r="J33" s="12"/>
      <c r="N33" s="14"/>
      <c r="O33" s="14"/>
      <c r="P33" s="12"/>
      <c r="Q33" s="12"/>
      <c r="R33" s="12"/>
      <c r="S33" s="14"/>
      <c r="T33" s="12"/>
      <c r="U33" s="12"/>
      <c r="V33" s="12"/>
      <c r="W33" s="12"/>
      <c r="X33" s="12"/>
      <c r="Y33" s="14"/>
      <c r="Z33" s="12"/>
      <c r="AA33" s="12"/>
      <c r="AB33" s="12"/>
      <c r="AC33" s="12"/>
      <c r="AD33" s="12"/>
      <c r="AE33" s="12"/>
    </row>
    <row collapsed="false" customFormat="false" customHeight="false" hidden="false" ht="13.3" outlineLevel="0" r="34">
      <c r="A34" s="66" t="s">
        <v>16</v>
      </c>
      <c r="B34" s="66" t="s">
        <v>26</v>
      </c>
      <c r="C34" s="12"/>
      <c r="D34" s="15" t="n">
        <v>0</v>
      </c>
      <c r="E34" s="15" t="n">
        <v>0</v>
      </c>
      <c r="F34" s="6"/>
      <c r="G34" s="9"/>
      <c r="H34" s="15" t="n">
        <v>0</v>
      </c>
      <c r="I34" s="6"/>
      <c r="J34" s="6"/>
      <c r="K34" s="6"/>
      <c r="L34" s="6"/>
      <c r="M34" s="12"/>
      <c r="N34" s="15" t="n">
        <v>0</v>
      </c>
      <c r="O34" s="15"/>
      <c r="P34" s="15" t="n">
        <v>0</v>
      </c>
      <c r="Q34" s="6"/>
      <c r="R34" s="12"/>
      <c r="S34" s="15" t="n">
        <v>0</v>
      </c>
      <c r="T34" s="6"/>
      <c r="U34" s="15" t="n">
        <v>0</v>
      </c>
      <c r="V34" s="6"/>
      <c r="W34" s="6"/>
      <c r="X34" s="6"/>
      <c r="Y34" s="6"/>
      <c r="Z34" s="12"/>
      <c r="AA34" s="12"/>
      <c r="AB34" s="12"/>
      <c r="AC34" s="12"/>
      <c r="AD34" s="12"/>
      <c r="AE34" s="12"/>
    </row>
    <row collapsed="false" customFormat="false" customHeight="false" hidden="false" ht="13.3" outlineLevel="0" r="35">
      <c r="A35" s="66"/>
      <c r="B35" s="66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Y35" s="14"/>
      <c r="Z35" s="12"/>
      <c r="AA35" s="12"/>
      <c r="AB35" s="12"/>
      <c r="AC35" s="12"/>
      <c r="AD35" s="12"/>
      <c r="AE35" s="12"/>
    </row>
    <row collapsed="false" customFormat="false" customHeight="false" hidden="false" ht="13.3" outlineLevel="0" r="36">
      <c r="A36" s="66" t="s">
        <v>17</v>
      </c>
      <c r="B36" s="66" t="s">
        <v>26</v>
      </c>
      <c r="C36" s="12"/>
      <c r="D36" s="15" t="n">
        <v>0.71</v>
      </c>
      <c r="E36" s="15" t="n">
        <v>0.71</v>
      </c>
      <c r="F36" s="6"/>
      <c r="G36" s="6"/>
      <c r="H36" s="15" t="n">
        <v>0.71</v>
      </c>
      <c r="I36" s="6"/>
      <c r="J36" s="6"/>
      <c r="K36" s="6"/>
      <c r="L36" s="6"/>
      <c r="N36" s="15" t="n">
        <v>0.69</v>
      </c>
      <c r="O36" s="15"/>
      <c r="P36" s="15" t="n">
        <v>0.69</v>
      </c>
      <c r="Q36" s="6"/>
      <c r="R36" s="12"/>
      <c r="S36" s="15" t="n">
        <v>0.68</v>
      </c>
      <c r="T36" s="6"/>
      <c r="U36" s="15" t="n">
        <v>0.68</v>
      </c>
      <c r="V36" s="6"/>
      <c r="W36" s="6"/>
      <c r="X36" s="6"/>
      <c r="Y36" s="6"/>
      <c r="Z36" s="12"/>
      <c r="AA36" s="12"/>
      <c r="AB36" s="12"/>
      <c r="AC36" s="12"/>
      <c r="AD36" s="12"/>
      <c r="AE36" s="12"/>
    </row>
    <row collapsed="false" customFormat="false" customHeight="false" hidden="false" ht="13.3" outlineLevel="0" r="37">
      <c r="A37" s="66"/>
      <c r="B37" s="66"/>
      <c r="C37" s="12"/>
      <c r="D37" s="14"/>
      <c r="E37" s="14"/>
      <c r="F37" s="12"/>
      <c r="G37" s="12"/>
      <c r="H37" s="12"/>
      <c r="I37" s="12"/>
      <c r="J37" s="12"/>
      <c r="N37" s="14"/>
      <c r="O37" s="14"/>
      <c r="P37" s="12"/>
      <c r="Q37" s="12"/>
      <c r="R37" s="12"/>
      <c r="S37" s="14"/>
      <c r="T37" s="12"/>
      <c r="U37" s="12"/>
      <c r="V37" s="12"/>
      <c r="W37" s="12"/>
      <c r="X37" s="12"/>
      <c r="Y37" s="14"/>
      <c r="Z37" s="12"/>
      <c r="AA37" s="12"/>
      <c r="AB37" s="12"/>
      <c r="AC37" s="12"/>
      <c r="AD37" s="12"/>
      <c r="AE37" s="12"/>
    </row>
    <row collapsed="false" customFormat="false" customHeight="false" hidden="false" ht="13.3" outlineLevel="0" r="38">
      <c r="A38" s="66" t="s">
        <v>18</v>
      </c>
      <c r="B38" s="66" t="s">
        <v>26</v>
      </c>
      <c r="C38" s="12"/>
      <c r="D38" s="13" t="n">
        <v>7.51</v>
      </c>
      <c r="E38" s="13" t="n">
        <v>7.51</v>
      </c>
      <c r="F38" s="6"/>
      <c r="G38" s="6"/>
      <c r="H38" s="6"/>
      <c r="I38" s="13" t="n">
        <v>7.51</v>
      </c>
      <c r="J38" s="6"/>
      <c r="K38" s="6"/>
      <c r="L38" s="6"/>
      <c r="N38" s="13" t="n">
        <v>7.69</v>
      </c>
      <c r="O38" s="13"/>
      <c r="P38" s="6"/>
      <c r="Q38" s="13" t="n">
        <v>7.69</v>
      </c>
      <c r="R38" s="12"/>
      <c r="S38" s="15" t="n">
        <v>7.68</v>
      </c>
      <c r="T38" s="6"/>
      <c r="U38" s="6"/>
      <c r="V38" s="15" t="n">
        <v>7.68</v>
      </c>
      <c r="W38" s="6"/>
      <c r="X38" s="6"/>
      <c r="Y38" s="6"/>
      <c r="Z38" s="12"/>
      <c r="AA38" s="12"/>
      <c r="AB38" s="12"/>
      <c r="AC38" s="12"/>
      <c r="AD38" s="12"/>
      <c r="AE38" s="12"/>
    </row>
    <row collapsed="false" customFormat="false" customHeight="false" hidden="false" ht="13.3" outlineLevel="0" r="39">
      <c r="A39" s="66"/>
      <c r="B39" s="66"/>
      <c r="C39" s="12"/>
      <c r="D39" s="14"/>
      <c r="E39" s="14"/>
      <c r="F39" s="12"/>
      <c r="G39" s="12"/>
      <c r="H39" s="12"/>
      <c r="I39" s="12"/>
      <c r="J39" s="12"/>
      <c r="K39" s="12"/>
      <c r="L39" s="12"/>
      <c r="M39" s="12"/>
      <c r="P39" s="12"/>
      <c r="Q39" s="12"/>
      <c r="R39" s="12"/>
      <c r="S39" s="14"/>
      <c r="T39" s="12"/>
      <c r="U39" s="12"/>
      <c r="V39" s="12"/>
      <c r="W39" s="12"/>
      <c r="X39" s="12"/>
      <c r="Y39" s="14"/>
      <c r="Z39" s="12"/>
      <c r="AA39" s="12"/>
      <c r="AB39" s="12"/>
      <c r="AC39" s="12"/>
      <c r="AD39" s="12"/>
      <c r="AE39" s="12"/>
    </row>
    <row collapsed="false" customFormat="false" customHeight="false" hidden="false" ht="13.3" outlineLevel="0" r="40">
      <c r="A40" s="66" t="s">
        <v>19</v>
      </c>
      <c r="B40" s="66" t="s">
        <v>28</v>
      </c>
      <c r="C40" s="12"/>
      <c r="D40" s="6" t="n">
        <v>0</v>
      </c>
      <c r="E40" s="6" t="n">
        <v>0</v>
      </c>
      <c r="F40" s="6"/>
      <c r="G40" s="6"/>
      <c r="H40" s="6"/>
      <c r="I40" s="6"/>
      <c r="J40" s="6"/>
      <c r="K40" s="6"/>
      <c r="L40" s="6"/>
      <c r="N40" s="6" t="n">
        <v>0</v>
      </c>
      <c r="O40" s="6" t="n">
        <v>0</v>
      </c>
      <c r="P40" s="6"/>
      <c r="Q40" s="6"/>
      <c r="R40" s="12"/>
      <c r="S40" s="71" t="n">
        <v>0</v>
      </c>
      <c r="T40" s="6"/>
      <c r="U40" s="6"/>
      <c r="V40" s="6"/>
      <c r="W40" s="6"/>
      <c r="X40" s="6"/>
      <c r="Y40" s="6"/>
      <c r="Z40" s="12"/>
      <c r="AA40" s="12"/>
      <c r="AB40" s="12"/>
      <c r="AC40" s="12"/>
      <c r="AD40" s="12"/>
      <c r="AE40" s="12"/>
    </row>
    <row collapsed="false" customFormat="false" customHeight="false" hidden="false" ht="13.3" outlineLevel="0" r="41">
      <c r="A41" s="66"/>
      <c r="B41" s="66"/>
      <c r="C41" s="12"/>
      <c r="D41" s="14"/>
      <c r="E41" s="14"/>
      <c r="F41" s="12"/>
      <c r="G41" s="12"/>
      <c r="H41" s="12"/>
      <c r="I41" s="12"/>
      <c r="J41" s="12"/>
      <c r="K41" s="12"/>
      <c r="L41" s="12"/>
      <c r="M41" s="12"/>
      <c r="N41" s="14"/>
      <c r="O41" s="14"/>
      <c r="P41" s="12"/>
      <c r="Q41" s="12"/>
      <c r="R41" s="12"/>
      <c r="S41" s="14"/>
      <c r="T41" s="12"/>
      <c r="U41" s="12"/>
      <c r="V41" s="12"/>
      <c r="W41" s="12"/>
      <c r="X41" s="12"/>
      <c r="Y41" s="14"/>
      <c r="Z41" s="12"/>
      <c r="AA41" s="12"/>
      <c r="AB41" s="12"/>
      <c r="AC41" s="12"/>
      <c r="AD41" s="12"/>
      <c r="AE41" s="12"/>
    </row>
    <row collapsed="false" customFormat="false" customHeight="false" hidden="false" ht="13.3" outlineLevel="0" r="42">
      <c r="A42" s="66" t="s">
        <v>20</v>
      </c>
      <c r="B42" s="66" t="s">
        <v>29</v>
      </c>
      <c r="C42" s="12"/>
      <c r="D42" s="13" t="n">
        <v>290.85</v>
      </c>
      <c r="E42" s="13" t="n">
        <v>290.85</v>
      </c>
      <c r="F42" s="6"/>
      <c r="G42" s="6"/>
      <c r="H42" s="6"/>
      <c r="I42" s="6"/>
      <c r="J42" s="6"/>
      <c r="K42" s="13" t="n">
        <v>290.85</v>
      </c>
      <c r="L42" s="6"/>
      <c r="N42" s="13" t="n">
        <v>290.85</v>
      </c>
      <c r="O42" s="13" t="n">
        <v>290.85</v>
      </c>
      <c r="P42" s="6"/>
      <c r="Q42" s="6"/>
      <c r="R42" s="12"/>
      <c r="S42" s="13" t="n">
        <v>290.85</v>
      </c>
      <c r="T42" s="6"/>
      <c r="U42" s="6"/>
      <c r="V42" s="6"/>
      <c r="W42" s="6"/>
      <c r="X42" s="6"/>
      <c r="Y42" s="13" t="n">
        <v>290.85</v>
      </c>
      <c r="Z42" s="12"/>
      <c r="AA42" s="12"/>
      <c r="AB42" s="12"/>
      <c r="AC42" s="12"/>
      <c r="AD42" s="12"/>
      <c r="AE42" s="12"/>
    </row>
    <row collapsed="false" customFormat="false" customHeight="false" hidden="false" ht="13.3" outlineLevel="0"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collapsed="false" customFormat="false" customHeight="false" hidden="false" ht="13.3" outlineLevel="0" r="44">
      <c r="A44" s="12"/>
      <c r="B44" s="12"/>
      <c r="C44" s="12"/>
      <c r="D44" s="12"/>
      <c r="E44" s="12"/>
      <c r="F44" s="12" t="n">
        <f aca="false">F30-F26</f>
        <v>7.39</v>
      </c>
      <c r="G44" s="12"/>
      <c r="H44" s="12"/>
      <c r="I44" s="12"/>
      <c r="J44" s="12"/>
      <c r="M44" s="12"/>
      <c r="N44" s="12"/>
      <c r="O44" s="12" t="s">
        <v>207</v>
      </c>
      <c r="P44" s="12"/>
      <c r="Q44" s="12"/>
      <c r="R44" s="12"/>
      <c r="S44" s="12"/>
      <c r="T44" s="12" t="n">
        <f aca="false">W30-T26</f>
        <v>7.55988307207369</v>
      </c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collapsed="false" customFormat="false" customHeight="false" hidden="false" ht="13.3" outlineLevel="0"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collapsed="false" customFormat="false" customHeight="false" hidden="false" ht="13.3" outlineLevel="0"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collapsed="false" customFormat="false" customHeight="false" hidden="false" ht="13.3" outlineLevel="0"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collapsed="false" customFormat="false" customHeight="false" hidden="false" ht="13.3" outlineLevel="0" r="48"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collapsed="false" customFormat="false" customHeight="false" hidden="false" ht="13.3" outlineLevel="0" r="49">
      <c r="H49" s="12"/>
      <c r="I49" s="12"/>
      <c r="J49" s="12"/>
      <c r="K49" s="12"/>
      <c r="L49" s="12"/>
      <c r="M49" s="12"/>
      <c r="N49" s="13" t="n">
        <v>7.51</v>
      </c>
      <c r="O49" s="15" t="n">
        <v>0</v>
      </c>
      <c r="P49" s="15" t="n">
        <v>0.71</v>
      </c>
      <c r="S49" s="12"/>
      <c r="T49" s="15" t="n">
        <v>0</v>
      </c>
      <c r="U49" s="15" t="n">
        <v>0</v>
      </c>
      <c r="V49" s="15" t="n">
        <v>0</v>
      </c>
      <c r="W49" s="12"/>
      <c r="X49" s="12"/>
      <c r="Y49" s="12"/>
      <c r="Z49" s="12"/>
      <c r="AA49" s="12"/>
      <c r="AB49" s="12"/>
      <c r="AC49" s="12"/>
      <c r="AD49" s="12"/>
      <c r="AE49" s="12"/>
    </row>
    <row collapsed="false" customFormat="false" customHeight="false" hidden="false" ht="13.3" outlineLevel="0" r="50">
      <c r="E50" s="12"/>
      <c r="F50" s="12"/>
      <c r="G50" s="12"/>
      <c r="H50" s="12"/>
      <c r="I50" s="12"/>
      <c r="J50" s="12"/>
      <c r="K50" s="12"/>
      <c r="L50" s="12"/>
      <c r="M50" s="12"/>
      <c r="N50" s="13" t="n">
        <v>7.69</v>
      </c>
      <c r="O50" s="15" t="n">
        <v>0</v>
      </c>
      <c r="P50" s="15" t="n">
        <v>0.69</v>
      </c>
      <c r="S50" s="12"/>
      <c r="T50" s="15" t="n">
        <v>0.71</v>
      </c>
      <c r="U50" s="15" t="n">
        <v>0.69</v>
      </c>
      <c r="V50" s="15" t="n">
        <v>0.68</v>
      </c>
      <c r="W50" s="12"/>
      <c r="X50" s="12"/>
      <c r="Y50" s="12"/>
      <c r="Z50" s="12"/>
      <c r="AA50" s="12"/>
      <c r="AB50" s="12"/>
      <c r="AC50" s="12"/>
      <c r="AD50" s="12"/>
      <c r="AE50" s="12"/>
    </row>
    <row collapsed="false" customFormat="false" customHeight="false" hidden="false" ht="13.3" outlineLevel="0" r="51">
      <c r="H51" s="12"/>
      <c r="I51" s="12"/>
      <c r="J51" s="12"/>
      <c r="K51" s="12"/>
      <c r="L51" s="12"/>
      <c r="M51" s="12"/>
      <c r="N51" s="15" t="n">
        <v>7.68</v>
      </c>
      <c r="O51" s="15" t="n">
        <v>0</v>
      </c>
      <c r="P51" s="15" t="n">
        <v>0.68</v>
      </c>
      <c r="S51" s="12"/>
      <c r="T51" s="13" t="n">
        <v>7.51</v>
      </c>
      <c r="U51" s="13" t="n">
        <v>7.69</v>
      </c>
      <c r="V51" s="15" t="n">
        <v>7.68</v>
      </c>
      <c r="W51" s="12"/>
      <c r="X51" s="12"/>
      <c r="Y51" s="12"/>
      <c r="Z51" s="12"/>
      <c r="AA51" s="12"/>
      <c r="AB51" s="12"/>
      <c r="AC51" s="12"/>
      <c r="AD51" s="12"/>
      <c r="AE51" s="12"/>
    </row>
    <row collapsed="false" customFormat="false" customHeight="false" hidden="false" ht="41.75" outlineLevel="0" r="52">
      <c r="C52" s="9"/>
      <c r="D52" s="9"/>
      <c r="E52" s="6"/>
      <c r="F52" s="6"/>
      <c r="G52" s="6"/>
      <c r="H52" s="72" t="s">
        <v>204</v>
      </c>
      <c r="I52" s="6"/>
      <c r="J52" s="12"/>
      <c r="K52" s="12"/>
      <c r="L52" s="12"/>
      <c r="M52" s="12"/>
      <c r="N52" s="12"/>
      <c r="O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collapsed="false" customFormat="false" customHeight="false" hidden="false" ht="13.3" outlineLevel="0" r="53">
      <c r="C53" s="9"/>
      <c r="D53" s="9"/>
      <c r="E53" s="9"/>
      <c r="F53" s="9"/>
      <c r="G53" s="9"/>
      <c r="H53" s="9" t="s">
        <v>208</v>
      </c>
      <c r="I53" s="9" t="s">
        <v>209</v>
      </c>
      <c r="J53" s="12"/>
      <c r="K53" s="12"/>
      <c r="L53" s="12"/>
      <c r="M53" s="12"/>
      <c r="N53" s="12"/>
      <c r="O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collapsed="false" customFormat="false" customHeight="false" hidden="false" ht="13.3" outlineLevel="0" r="54">
      <c r="C54" s="9" t="s">
        <v>210</v>
      </c>
      <c r="D54" s="9"/>
      <c r="E54" s="9"/>
      <c r="F54" s="9" t="s">
        <v>211</v>
      </c>
      <c r="G54" s="9"/>
      <c r="H54" s="9" t="n">
        <v>10.14</v>
      </c>
      <c r="I54" s="9" t="n">
        <v>10.13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collapsed="false" customFormat="false" customHeight="false" hidden="false" ht="13.3" outlineLevel="0" r="55">
      <c r="C55" s="9"/>
      <c r="D55" s="9"/>
      <c r="E55" s="9"/>
      <c r="F55" s="9" t="s">
        <v>212</v>
      </c>
      <c r="G55" s="9"/>
      <c r="H55" s="9" t="n">
        <v>-3208</v>
      </c>
      <c r="I55" s="9" t="n">
        <v>-3098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collapsed="false" customFormat="false" customHeight="false" hidden="false" ht="41.75" outlineLevel="0" r="58">
      <c r="C58" s="9"/>
      <c r="D58" s="9"/>
      <c r="E58" s="9"/>
      <c r="F58" s="72" t="s">
        <v>205</v>
      </c>
    </row>
    <row collapsed="false" customFormat="false" customHeight="false" hidden="false" ht="13.3" outlineLevel="0" r="59">
      <c r="C59" s="9"/>
      <c r="D59" s="9"/>
      <c r="E59" s="9"/>
      <c r="F59" s="9"/>
    </row>
    <row collapsed="false" customFormat="false" customHeight="false" hidden="false" ht="13.3" outlineLevel="0" r="60">
      <c r="C60" s="9"/>
      <c r="D60" s="9"/>
      <c r="E60" s="9"/>
      <c r="F60" s="9" t="s">
        <v>213</v>
      </c>
    </row>
    <row collapsed="false" customFormat="false" customHeight="false" hidden="false" ht="13.3" outlineLevel="0" r="61">
      <c r="C61" s="9"/>
      <c r="D61" s="9"/>
      <c r="E61" s="9"/>
      <c r="F61" s="9" t="s">
        <v>209</v>
      </c>
    </row>
    <row collapsed="false" customFormat="false" customHeight="false" hidden="false" ht="13.3" outlineLevel="0" r="62">
      <c r="C62" s="9" t="s">
        <v>137</v>
      </c>
      <c r="D62" s="9"/>
      <c r="E62" s="9" t="n">
        <v>290.85</v>
      </c>
      <c r="F62" s="9"/>
    </row>
    <row collapsed="false" customFormat="false" customHeight="false" hidden="false" ht="13.3" outlineLevel="0" r="63">
      <c r="C63" s="9" t="s">
        <v>138</v>
      </c>
      <c r="D63" s="9"/>
      <c r="E63" s="9" t="n">
        <v>157</v>
      </c>
      <c r="F63" s="9"/>
    </row>
    <row collapsed="false" customFormat="false" customHeight="false" hidden="false" ht="13.3" outlineLevel="0" r="64">
      <c r="C64" s="9" t="s">
        <v>139</v>
      </c>
      <c r="D64" s="9"/>
      <c r="E64" s="9" t="n">
        <v>1</v>
      </c>
      <c r="F64" s="9"/>
    </row>
    <row collapsed="false" customFormat="false" customHeight="false" hidden="false" ht="13.3" outlineLevel="0" r="65">
      <c r="C65" s="9" t="s">
        <v>140</v>
      </c>
      <c r="D65" s="9"/>
      <c r="E65" s="9" t="n">
        <v>0.003</v>
      </c>
      <c r="F65" s="9"/>
    </row>
    <row collapsed="false" customFormat="false" customHeight="false" hidden="false" ht="13.3" outlineLevel="0" r="66">
      <c r="C66" s="9" t="s">
        <v>141</v>
      </c>
      <c r="D66" s="9"/>
      <c r="E66" s="9" t="n">
        <v>3.81</v>
      </c>
      <c r="F66" s="9" t="n">
        <v>3.81</v>
      </c>
    </row>
    <row collapsed="false" customFormat="false" customHeight="false" hidden="false" ht="13.3" outlineLevel="0" r="67">
      <c r="C67" s="9" t="s">
        <v>142</v>
      </c>
      <c r="D67" s="9"/>
      <c r="E67" s="9" t="n">
        <v>1420</v>
      </c>
      <c r="F67" s="6" t="n">
        <f aca="false">24*LN(2)/E67</f>
        <v>0.0117151636150977</v>
      </c>
      <c r="G67" s="12"/>
    </row>
    <row collapsed="false" customFormat="false" customHeight="false" hidden="false" ht="13.3" outlineLevel="0" r="68">
      <c r="C68" s="9" t="s">
        <v>143</v>
      </c>
      <c r="D68" s="9"/>
      <c r="E68" s="9" t="n">
        <v>3360</v>
      </c>
      <c r="F68" s="6" t="n">
        <f aca="false">24*LN(2)/E68</f>
        <v>0.0049510512897139</v>
      </c>
      <c r="G68" s="12"/>
    </row>
    <row collapsed="false" customFormat="false" customHeight="false" hidden="false" ht="13.3" outlineLevel="0" r="69">
      <c r="C69" s="9" t="s">
        <v>144</v>
      </c>
      <c r="D69" s="9"/>
      <c r="E69" s="9" t="n">
        <v>3360</v>
      </c>
      <c r="F69" s="6" t="n">
        <f aca="false">24*LN(2)/E69</f>
        <v>0.0049510512897139</v>
      </c>
      <c r="G69" s="12"/>
    </row>
    <row collapsed="false" customFormat="false" customHeight="false" hidden="false" ht="13.3" outlineLevel="0" r="70">
      <c r="C70" s="9" t="s">
        <v>145</v>
      </c>
      <c r="D70" s="9"/>
      <c r="E70" s="9" t="n">
        <v>1690</v>
      </c>
      <c r="F70" s="6" t="n">
        <f aca="false">24*LN(2)/E70</f>
        <v>0.00984351025647259</v>
      </c>
      <c r="G70" s="12"/>
    </row>
    <row collapsed="false" customFormat="false" customHeight="false" hidden="false" ht="13.3" outlineLevel="0" r="71">
      <c r="C71" s="9" t="s">
        <v>146</v>
      </c>
      <c r="D71" s="9"/>
      <c r="E71" s="9" t="n">
        <v>55000</v>
      </c>
      <c r="F71" s="6" t="n">
        <f aca="false">24*LN(2)/E71</f>
        <v>0.00030246422424434</v>
      </c>
      <c r="G71" s="12"/>
    </row>
    <row collapsed="false" customFormat="false" customHeight="false" hidden="false" ht="13.3" outlineLevel="0" r="72">
      <c r="C72" s="9"/>
      <c r="D72" s="9"/>
      <c r="E72" s="9"/>
      <c r="F72" s="9"/>
    </row>
    <row collapsed="false" customFormat="false" customHeight="false" hidden="false" ht="13.3" outlineLevel="0" r="73">
      <c r="C73" s="9" t="s">
        <v>147</v>
      </c>
      <c r="D73" s="9"/>
      <c r="E73" s="9" t="n">
        <v>55000</v>
      </c>
      <c r="F73" s="9" t="n">
        <v>55000</v>
      </c>
    </row>
    <row collapsed="false" customFormat="false" customHeight="false" hidden="false" ht="13.3" outlineLevel="0" r="74">
      <c r="C74" s="9" t="s">
        <v>148</v>
      </c>
      <c r="D74" s="9"/>
      <c r="E74" s="9" t="n">
        <v>-20000</v>
      </c>
      <c r="F74" s="9" t="n">
        <v>-20000</v>
      </c>
    </row>
    <row collapsed="false" customFormat="false" customHeight="false" hidden="false" ht="13.3" outlineLevel="0" r="75">
      <c r="C75" s="9" t="s">
        <v>149</v>
      </c>
      <c r="D75" s="9"/>
      <c r="E75" s="6" t="n">
        <v>4.9E-015</v>
      </c>
      <c r="F75" s="6" t="n">
        <f aca="false">E75*24000000</f>
        <v>1.176E-007</v>
      </c>
      <c r="G75" s="12"/>
    </row>
    <row collapsed="false" customFormat="false" customHeight="false" hidden="false" ht="13.3" outlineLevel="0" r="76">
      <c r="C76" s="9" t="s">
        <v>150</v>
      </c>
      <c r="D76" s="9"/>
      <c r="E76" s="9" t="n">
        <v>8314</v>
      </c>
      <c r="F76" s="9"/>
    </row>
    <row collapsed="false" customFormat="false" customHeight="false" hidden="false" ht="13.3" outlineLevel="0" r="77">
      <c r="C77" s="9" t="s">
        <v>151</v>
      </c>
      <c r="D77" s="9"/>
      <c r="E77" s="9" t="n">
        <v>30000</v>
      </c>
      <c r="F77" s="9" t="n">
        <v>30000</v>
      </c>
    </row>
    <row collapsed="false" customFormat="false" customHeight="false" hidden="false" ht="13.3" outlineLevel="0" r="78">
      <c r="C78" s="9" t="s">
        <v>152</v>
      </c>
      <c r="D78" s="9"/>
      <c r="E78" s="9"/>
      <c r="F78" s="9"/>
    </row>
    <row collapsed="false" customFormat="false" customHeight="false" hidden="false" ht="13.3" outlineLevel="0" r="79">
      <c r="C79" s="9" t="s">
        <v>153</v>
      </c>
      <c r="D79" s="9"/>
      <c r="E79" s="9" t="n">
        <v>30000</v>
      </c>
      <c r="F79" s="9" t="n">
        <v>30000</v>
      </c>
    </row>
    <row collapsed="false" customFormat="false" customHeight="false" hidden="false" ht="13.3" outlineLevel="0" r="80">
      <c r="C80" s="9" t="s">
        <v>154</v>
      </c>
      <c r="D80" s="9"/>
      <c r="E80" s="9" t="n">
        <v>30000</v>
      </c>
      <c r="F80" s="9" t="n">
        <v>30000</v>
      </c>
    </row>
    <row collapsed="false" customFormat="false" customHeight="false" hidden="false" ht="13.3" outlineLevel="0" r="81">
      <c r="C81" s="9" t="s">
        <v>155</v>
      </c>
      <c r="D81" s="9"/>
      <c r="E81" s="9"/>
      <c r="F81" s="9"/>
    </row>
    <row collapsed="false" customFormat="false" customHeight="false" hidden="false" ht="55.2" outlineLevel="0" r="84">
      <c r="C84" s="9"/>
      <c r="D84" s="9"/>
      <c r="E84" s="9"/>
      <c r="F84" s="9"/>
      <c r="G84" s="9"/>
      <c r="H84" s="73" t="s">
        <v>214</v>
      </c>
      <c r="I84" s="9"/>
      <c r="J84" s="9"/>
    </row>
    <row collapsed="false" customFormat="false" customHeight="false" hidden="false" ht="13.3" outlineLevel="0" r="85">
      <c r="C85" s="9"/>
      <c r="D85" s="9"/>
      <c r="E85" s="9"/>
      <c r="F85" s="9"/>
      <c r="G85" s="9"/>
      <c r="H85" s="9"/>
      <c r="I85" s="9"/>
      <c r="J85" s="9"/>
    </row>
    <row collapsed="false" customFormat="false" customHeight="false" hidden="false" ht="13.3" outlineLevel="0" r="86">
      <c r="C86" s="9" t="s">
        <v>215</v>
      </c>
      <c r="D86" s="9"/>
      <c r="E86" s="9" t="s">
        <v>216</v>
      </c>
      <c r="F86" s="9" t="s">
        <v>217</v>
      </c>
      <c r="G86" s="9"/>
      <c r="H86" s="9"/>
      <c r="I86" s="9"/>
      <c r="J86" s="9" t="s">
        <v>218</v>
      </c>
    </row>
    <row collapsed="false" customFormat="false" customHeight="false" hidden="false" ht="13.3" outlineLevel="0" r="87">
      <c r="C87" s="9"/>
      <c r="D87" s="9"/>
      <c r="E87" s="9"/>
      <c r="F87" s="9"/>
      <c r="G87" s="9"/>
      <c r="H87" s="9" t="s">
        <v>219</v>
      </c>
      <c r="I87" s="9"/>
      <c r="J87" s="9" t="s">
        <v>220</v>
      </c>
    </row>
    <row collapsed="false" customFormat="false" customHeight="false" hidden="false" ht="13.3" outlineLevel="0" r="88">
      <c r="C88" s="9" t="s">
        <v>221</v>
      </c>
      <c r="D88" s="9"/>
      <c r="E88" s="9" t="s">
        <v>222</v>
      </c>
      <c r="F88" s="9" t="n">
        <v>290.83</v>
      </c>
      <c r="G88" s="9"/>
      <c r="H88" s="9" t="n">
        <v>290.83</v>
      </c>
      <c r="I88" s="9"/>
      <c r="J88" s="9" t="n">
        <v>354.5</v>
      </c>
    </row>
    <row collapsed="false" customFormat="false" customHeight="false" hidden="false" ht="13.3" outlineLevel="0" r="89">
      <c r="C89" s="9" t="s">
        <v>223</v>
      </c>
      <c r="D89" s="9"/>
      <c r="E89" s="9" t="s">
        <v>224</v>
      </c>
      <c r="F89" s="6" t="n">
        <v>0.003</v>
      </c>
      <c r="G89" s="6"/>
      <c r="H89" s="9"/>
      <c r="I89" s="9"/>
      <c r="J89" s="9" t="s">
        <v>225</v>
      </c>
    </row>
    <row collapsed="false" customFormat="false" customHeight="false" hidden="false" ht="13.3" outlineLevel="0" r="90">
      <c r="C90" s="9" t="s">
        <v>226</v>
      </c>
      <c r="D90" s="9"/>
      <c r="E90" s="9"/>
      <c r="F90" s="6" t="n">
        <v>3980</v>
      </c>
      <c r="G90" s="6"/>
      <c r="H90" s="9" t="n">
        <v>3.6</v>
      </c>
      <c r="I90" s="9"/>
      <c r="J90" s="9" t="s">
        <v>227</v>
      </c>
    </row>
    <row collapsed="false" customFormat="false" customHeight="false" hidden="false" ht="13.3" outlineLevel="0" r="91">
      <c r="C91" s="9" t="s">
        <v>228</v>
      </c>
      <c r="D91" s="9"/>
      <c r="E91" s="9" t="s">
        <v>229</v>
      </c>
      <c r="F91" s="9" t="n">
        <v>6.1</v>
      </c>
      <c r="G91" s="9"/>
      <c r="H91" s="9"/>
      <c r="I91" s="9"/>
      <c r="J91" s="9" t="s">
        <v>230</v>
      </c>
    </row>
    <row collapsed="false" customFormat="false" customHeight="false" hidden="false" ht="13.3" outlineLevel="0" r="92">
      <c r="C92" s="9" t="s">
        <v>231</v>
      </c>
      <c r="D92" s="9"/>
      <c r="E92" s="9" t="s">
        <v>232</v>
      </c>
      <c r="F92" s="6" t="n">
        <v>27000</v>
      </c>
      <c r="G92" s="6"/>
      <c r="H92" s="9"/>
      <c r="I92" s="9"/>
      <c r="J92" s="9" t="s">
        <v>233</v>
      </c>
    </row>
    <row collapsed="false" customFormat="false" customHeight="false" hidden="false" ht="13.3" outlineLevel="0" r="93">
      <c r="C93" s="9" t="s">
        <v>234</v>
      </c>
      <c r="D93" s="9"/>
      <c r="E93" s="9" t="s">
        <v>232</v>
      </c>
      <c r="F93" s="6" t="n">
        <v>115000</v>
      </c>
      <c r="G93" s="6"/>
      <c r="H93" s="9"/>
      <c r="I93" s="9"/>
      <c r="J93" s="9" t="s">
        <v>235</v>
      </c>
    </row>
    <row collapsed="false" customFormat="false" customHeight="false" hidden="false" ht="13.3" outlineLevel="0" r="94">
      <c r="C94" s="9" t="s">
        <v>236</v>
      </c>
      <c r="D94" s="9"/>
      <c r="E94" s="9" t="s">
        <v>237</v>
      </c>
      <c r="F94" s="6" t="n">
        <v>2E-008</v>
      </c>
      <c r="G94" s="6"/>
      <c r="H94" s="6" t="n">
        <f aca="false">F94*3600*24</f>
        <v>0.001728</v>
      </c>
      <c r="I94" s="9"/>
      <c r="J94" s="9" t="s">
        <v>238</v>
      </c>
    </row>
    <row collapsed="false" customFormat="false" customHeight="false" hidden="false" ht="13.3" outlineLevel="0" r="95">
      <c r="C95" s="9" t="s">
        <v>239</v>
      </c>
      <c r="D95" s="9"/>
      <c r="E95" s="9" t="s">
        <v>240</v>
      </c>
      <c r="F95" s="6" t="n">
        <v>1.9E-013</v>
      </c>
      <c r="G95" s="6"/>
      <c r="H95" s="6" t="n">
        <f aca="false">F95*3600*24</f>
        <v>1.6416E-008</v>
      </c>
      <c r="I95" s="9"/>
      <c r="J95" s="9" t="s">
        <v>241</v>
      </c>
    </row>
    <row collapsed="false" customFormat="false" customHeight="false" hidden="false" ht="13.3" outlineLevel="0" r="96">
      <c r="C96" s="9" t="s">
        <v>242</v>
      </c>
      <c r="D96" s="9"/>
      <c r="E96" s="9" t="s">
        <v>237</v>
      </c>
      <c r="F96" s="6" t="n">
        <v>1.86E-008</v>
      </c>
      <c r="G96" s="6"/>
      <c r="H96" s="6" t="n">
        <f aca="false">F96*3600*24</f>
        <v>0.00160704</v>
      </c>
      <c r="I96" s="9"/>
      <c r="J96" s="9" t="s">
        <v>243</v>
      </c>
    </row>
    <row collapsed="false" customFormat="false" customHeight="false" hidden="false" ht="13.3" outlineLevel="0" r="97">
      <c r="C97" s="9" t="s">
        <v>244</v>
      </c>
      <c r="D97" s="9"/>
      <c r="E97" s="9" t="s">
        <v>237</v>
      </c>
      <c r="F97" s="6" t="n">
        <v>2E-008</v>
      </c>
      <c r="G97" s="6"/>
      <c r="H97" s="6" t="n">
        <f aca="false">F97*3600*24</f>
        <v>0.001728</v>
      </c>
      <c r="I97" s="9"/>
      <c r="J97" s="9" t="s">
        <v>238</v>
      </c>
    </row>
    <row collapsed="false" customFormat="false" customHeight="false" hidden="false" ht="41.75" outlineLevel="0" r="103">
      <c r="E103" s="9"/>
      <c r="F103" s="9"/>
      <c r="G103" s="9"/>
      <c r="H103" s="73" t="s">
        <v>245</v>
      </c>
      <c r="I103" s="9" t="s">
        <v>246</v>
      </c>
      <c r="J103" s="9"/>
      <c r="K103" s="9"/>
      <c r="L103" s="9"/>
      <c r="M103" s="9" t="s">
        <v>246</v>
      </c>
    </row>
    <row collapsed="false" customFormat="false" customHeight="false" hidden="false" ht="13.3" outlineLevel="0" r="104">
      <c r="E104" s="9"/>
      <c r="F104" s="9"/>
      <c r="G104" s="9"/>
      <c r="H104" s="9" t="s">
        <v>108</v>
      </c>
      <c r="I104" s="9"/>
      <c r="J104" s="9"/>
      <c r="K104" s="9" t="s">
        <v>109</v>
      </c>
      <c r="L104" s="9"/>
      <c r="M104" s="9"/>
    </row>
    <row collapsed="false" customFormat="false" customHeight="false" hidden="false" ht="13.3" outlineLevel="0" r="105">
      <c r="E105" s="9" t="s">
        <v>247</v>
      </c>
      <c r="F105" s="9" t="s">
        <v>248</v>
      </c>
      <c r="G105" s="9"/>
      <c r="H105" s="9" t="n">
        <v>2190</v>
      </c>
      <c r="I105" s="6" t="n">
        <f aca="false">24*LN(2)/H105</f>
        <v>0.00759613348558844</v>
      </c>
      <c r="J105" s="9"/>
      <c r="K105" s="9" t="n">
        <v>2190</v>
      </c>
      <c r="L105" s="9"/>
      <c r="M105" s="6" t="n">
        <f aca="false">24*LN(2)/K105</f>
        <v>0.00759613348558844</v>
      </c>
    </row>
    <row collapsed="false" customFormat="false" customHeight="false" hidden="false" ht="13.3" outlineLevel="0" r="106">
      <c r="E106" s="9" t="s">
        <v>247</v>
      </c>
      <c r="F106" s="9" t="s">
        <v>249</v>
      </c>
      <c r="G106" s="9"/>
      <c r="H106" s="9" t="n">
        <v>8760</v>
      </c>
      <c r="I106" s="6" t="n">
        <f aca="false">24*LN(2)/H106</f>
        <v>0.00189903337139711</v>
      </c>
      <c r="J106" s="9"/>
      <c r="K106" s="9" t="n">
        <v>8760</v>
      </c>
      <c r="L106" s="9"/>
      <c r="M106" s="6" t="n">
        <f aca="false">24*LN(2)/K106</f>
        <v>0.00189903337139711</v>
      </c>
    </row>
    <row collapsed="false" customFormat="false" customHeight="false" hidden="false" ht="13.3" outlineLevel="0" r="107">
      <c r="E107" s="9" t="s">
        <v>250</v>
      </c>
      <c r="F107" s="9" t="s">
        <v>251</v>
      </c>
      <c r="G107" s="9"/>
      <c r="H107" s="6" t="n">
        <v>1.4E-013</v>
      </c>
      <c r="I107" s="6" t="n">
        <f aca="false">H107*3600*24</f>
        <v>1.2096E-008</v>
      </c>
      <c r="J107" s="9"/>
      <c r="K107" s="6" t="n">
        <v>1.9E-013</v>
      </c>
      <c r="L107" s="6"/>
      <c r="M107" s="6" t="n">
        <f aca="false">K107*3600*24</f>
        <v>1.6416E-008</v>
      </c>
    </row>
    <row collapsed="false" customFormat="false" customHeight="false" hidden="false" ht="13.3" outlineLevel="0" r="108">
      <c r="E108" s="9" t="s">
        <v>247</v>
      </c>
      <c r="F108" s="9" t="s">
        <v>252</v>
      </c>
      <c r="G108" s="9"/>
      <c r="H108" s="9" t="n">
        <v>2190</v>
      </c>
      <c r="I108" s="6" t="n">
        <f aca="false">24*LN(2)/H108</f>
        <v>0.00759613348558844</v>
      </c>
      <c r="J108" s="9"/>
      <c r="K108" s="9" t="n">
        <v>2190</v>
      </c>
      <c r="L108" s="9"/>
      <c r="M108" s="6" t="n">
        <f aca="false">24*LN(2)/K108</f>
        <v>0.00759613348558844</v>
      </c>
    </row>
    <row collapsed="false" customFormat="false" customHeight="false" hidden="false" ht="13.3" outlineLevel="0" r="109">
      <c r="E109" s="9" t="s">
        <v>253</v>
      </c>
      <c r="F109" s="9" t="s">
        <v>248</v>
      </c>
      <c r="G109" s="9"/>
      <c r="H109" s="9" t="n">
        <v>30</v>
      </c>
      <c r="I109" s="9" t="n">
        <f aca="false">H109*1000</f>
        <v>30000</v>
      </c>
      <c r="J109" s="9"/>
      <c r="K109" s="9" t="n">
        <v>30</v>
      </c>
      <c r="L109" s="9"/>
      <c r="M109" s="9" t="n">
        <f aca="false">K109*1000</f>
        <v>30000</v>
      </c>
    </row>
    <row collapsed="false" customFormat="false" customHeight="false" hidden="false" ht="13.3" outlineLevel="0" r="110">
      <c r="E110" s="9" t="s">
        <v>253</v>
      </c>
      <c r="F110" s="9" t="s">
        <v>249</v>
      </c>
      <c r="G110" s="9"/>
      <c r="H110" s="9" t="n">
        <v>30</v>
      </c>
      <c r="I110" s="9" t="n">
        <f aca="false">H110*1000</f>
        <v>30000</v>
      </c>
      <c r="J110" s="9"/>
      <c r="K110" s="9" t="n">
        <v>30</v>
      </c>
      <c r="L110" s="9"/>
      <c r="M110" s="9" t="n">
        <f aca="false">K110*1000</f>
        <v>30000</v>
      </c>
    </row>
    <row collapsed="false" customFormat="false" customHeight="false" hidden="false" ht="13.3" outlineLevel="0" r="111">
      <c r="E111" s="9" t="s">
        <v>253</v>
      </c>
      <c r="F111" s="9" t="s">
        <v>254</v>
      </c>
      <c r="G111" s="9"/>
      <c r="H111" s="9" t="n">
        <v>10</v>
      </c>
      <c r="I111" s="9" t="n">
        <f aca="false">H111*1000</f>
        <v>10000</v>
      </c>
      <c r="J111" s="9"/>
      <c r="K111" s="9" t="n">
        <v>10</v>
      </c>
      <c r="L111" s="9"/>
      <c r="M111" s="9" t="n">
        <f aca="false">K111*1000</f>
        <v>10000</v>
      </c>
    </row>
    <row collapsed="false" customFormat="false" customHeight="false" hidden="false" ht="13.3" outlineLevel="0" r="112">
      <c r="E112" s="9" t="s">
        <v>253</v>
      </c>
      <c r="F112" s="9" t="s">
        <v>252</v>
      </c>
      <c r="G112" s="9"/>
      <c r="H112" s="9" t="n">
        <v>30</v>
      </c>
      <c r="I112" s="9" t="n">
        <f aca="false">H112*1000</f>
        <v>30000</v>
      </c>
      <c r="J112" s="9"/>
      <c r="K112" s="9" t="n">
        <v>30</v>
      </c>
      <c r="L112" s="9"/>
      <c r="M112" s="9" t="n">
        <f aca="false">K112*1000</f>
        <v>30000</v>
      </c>
    </row>
    <row collapsed="false" customFormat="false" customHeight="false" hidden="false" ht="13.3" outlineLevel="0" r="113">
      <c r="E113" s="9" t="s">
        <v>255</v>
      </c>
      <c r="F113" s="9" t="s">
        <v>256</v>
      </c>
      <c r="G113" s="9"/>
      <c r="H113" s="9" t="n">
        <v>-3.58</v>
      </c>
      <c r="I113" s="9" t="n">
        <f aca="false">H113</f>
        <v>-3.58</v>
      </c>
      <c r="J113" s="9"/>
      <c r="K113" s="9" t="n">
        <v>-3.96</v>
      </c>
      <c r="L113" s="9"/>
      <c r="M113" s="9" t="n">
        <f aca="false">K113</f>
        <v>-3.96</v>
      </c>
    </row>
    <row collapsed="false" customFormat="false" customHeight="false" hidden="false" ht="13.3" outlineLevel="0" r="114">
      <c r="E114" s="9" t="s">
        <v>257</v>
      </c>
      <c r="F114" s="9" t="s">
        <v>258</v>
      </c>
      <c r="G114" s="9"/>
      <c r="H114" s="9" t="n">
        <v>63.1</v>
      </c>
      <c r="I114" s="9" t="n">
        <f aca="false">H114*1000</f>
        <v>63100</v>
      </c>
      <c r="J114" s="9"/>
      <c r="K114" s="9" t="n">
        <v>57.5</v>
      </c>
      <c r="L114" s="9"/>
      <c r="M114" s="9" t="n">
        <f aca="false">K114*1000</f>
        <v>57500</v>
      </c>
    </row>
    <row collapsed="false" customFormat="false" customHeight="false" hidden="false" ht="13.3" outlineLevel="0" r="115">
      <c r="E115" s="9" t="s">
        <v>259</v>
      </c>
      <c r="F115" s="9" t="s">
        <v>260</v>
      </c>
      <c r="G115" s="9"/>
      <c r="H115" s="9" t="n">
        <v>3.81</v>
      </c>
      <c r="I115" s="9" t="n">
        <f aca="false">H115</f>
        <v>3.81</v>
      </c>
      <c r="J115" s="9"/>
      <c r="K115" s="9" t="n">
        <v>3.8</v>
      </c>
      <c r="L115" s="9"/>
      <c r="M115" s="9" t="n">
        <f aca="false">K115</f>
        <v>3.8</v>
      </c>
    </row>
    <row collapsed="false" customFormat="false" customHeight="false" hidden="false" ht="13.3" outlineLevel="0" r="116">
      <c r="E116" s="9" t="s">
        <v>261</v>
      </c>
      <c r="F116" s="9" t="s">
        <v>262</v>
      </c>
      <c r="G116" s="9"/>
      <c r="H116" s="9" t="n">
        <v>-15</v>
      </c>
      <c r="I116" s="9" t="n">
        <f aca="false">H116*1000</f>
        <v>-15000</v>
      </c>
      <c r="J116" s="9"/>
      <c r="K116" s="9" t="n">
        <v>-15</v>
      </c>
      <c r="L116" s="9"/>
      <c r="M116" s="9" t="n">
        <f aca="false">K116*1000</f>
        <v>-15000</v>
      </c>
    </row>
    <row collapsed="false" customFormat="false" customHeight="false" hidden="false" ht="13.3" outlineLevel="0" r="117">
      <c r="E117" s="9"/>
      <c r="F117" s="9"/>
      <c r="G117" s="9"/>
      <c r="H117" s="9"/>
      <c r="I117" s="9"/>
      <c r="J117" s="9"/>
      <c r="K117" s="9"/>
      <c r="L117" s="9"/>
      <c r="M117" s="9"/>
    </row>
    <row collapsed="false" customFormat="false" customHeight="false" hidden="false" ht="13.3" outlineLevel="0" r="118">
      <c r="E118" s="9" t="s">
        <v>263</v>
      </c>
      <c r="F118" s="9" t="s">
        <v>264</v>
      </c>
      <c r="G118" s="9"/>
      <c r="H118" s="9" t="n">
        <v>290.85</v>
      </c>
      <c r="I118" s="9"/>
      <c r="J118" s="9"/>
      <c r="K118" s="9" t="n">
        <v>290.85</v>
      </c>
      <c r="L118" s="9"/>
      <c r="M118" s="9"/>
    </row>
    <row collapsed="false" customFormat="false" customHeight="false" hidden="false" ht="13.3" outlineLevel="0" r="119">
      <c r="E119" s="9" t="s">
        <v>265</v>
      </c>
      <c r="F119" s="9" t="s">
        <v>266</v>
      </c>
      <c r="G119" s="9"/>
      <c r="H119" s="9" t="n">
        <v>7.39</v>
      </c>
      <c r="I119" s="9" t="n">
        <f aca="false">H119</f>
        <v>7.39</v>
      </c>
      <c r="J119" s="9"/>
      <c r="K119" s="9" t="n">
        <v>7.76</v>
      </c>
      <c r="L119" s="9"/>
      <c r="M119" s="9" t="n">
        <f aca="false">K119</f>
        <v>7.76</v>
      </c>
    </row>
    <row collapsed="false" customFormat="false" customHeight="false" hidden="false" ht="13.3" outlineLevel="0" r="120">
      <c r="E120" s="9" t="s">
        <v>267</v>
      </c>
      <c r="F120" s="9" t="s">
        <v>268</v>
      </c>
      <c r="G120" s="9"/>
      <c r="H120" s="9" t="n">
        <v>-78.1</v>
      </c>
      <c r="I120" s="9" t="n">
        <f aca="false">H120*1000</f>
        <v>-78100</v>
      </c>
      <c r="J120" s="9"/>
      <c r="K120" s="9" t="n">
        <v>-72.5</v>
      </c>
      <c r="L120" s="9"/>
      <c r="M120" s="9" t="n">
        <f aca="false">K120*1000</f>
        <v>-72500</v>
      </c>
    </row>
    <row collapsed="false" customFormat="false" customHeight="false" hidden="false" ht="95.5" outlineLevel="0" r="124">
      <c r="E124" s="9"/>
      <c r="F124" s="9"/>
      <c r="G124" s="9"/>
      <c r="H124" s="73" t="s">
        <v>202</v>
      </c>
      <c r="I124" s="9"/>
      <c r="J124" s="9"/>
      <c r="K124" s="9"/>
      <c r="L124" s="9"/>
      <c r="M124" s="9"/>
      <c r="N124" s="9"/>
    </row>
    <row collapsed="false" customFormat="false" customHeight="false" hidden="false" ht="13.3" outlineLevel="0" r="125">
      <c r="E125" s="9"/>
      <c r="F125" s="9"/>
      <c r="G125" s="9"/>
      <c r="H125" s="9"/>
      <c r="I125" s="9"/>
      <c r="J125" s="9"/>
      <c r="K125" s="9" t="s">
        <v>108</v>
      </c>
      <c r="L125" s="9"/>
      <c r="M125" s="9" t="s">
        <v>269</v>
      </c>
      <c r="N125" s="9"/>
    </row>
    <row collapsed="false" customFormat="false" customHeight="false" hidden="false" ht="13.3" outlineLevel="0" r="126">
      <c r="E126" s="9"/>
      <c r="F126" s="9" t="s">
        <v>270</v>
      </c>
      <c r="G126" s="9"/>
      <c r="H126" s="9" t="s">
        <v>271</v>
      </c>
      <c r="I126" s="9" t="s">
        <v>248</v>
      </c>
      <c r="J126" s="9" t="s">
        <v>272</v>
      </c>
      <c r="K126" s="9" t="n">
        <v>14000</v>
      </c>
      <c r="L126" s="6" t="n">
        <f aca="false">LN(2)*24/K126</f>
        <v>0.00118825230953133</v>
      </c>
      <c r="M126" s="9" t="n">
        <v>42000</v>
      </c>
      <c r="N126" s="6" t="n">
        <f aca="false">LN(2)*24/M126</f>
        <v>0.000396084103177112</v>
      </c>
      <c r="O126" s="12"/>
    </row>
    <row collapsed="false" customFormat="false" customHeight="false" hidden="false" ht="13.3" outlineLevel="0" r="127">
      <c r="E127" s="9" t="s">
        <v>270</v>
      </c>
      <c r="F127" s="9" t="s">
        <v>271</v>
      </c>
      <c r="G127" s="9"/>
      <c r="H127" s="9" t="s">
        <v>273</v>
      </c>
      <c r="I127" s="9" t="s">
        <v>274</v>
      </c>
      <c r="J127" s="9" t="s">
        <v>272</v>
      </c>
      <c r="K127" s="9" t="n">
        <v>3500</v>
      </c>
      <c r="L127" s="6" t="n">
        <f aca="false">LN(2)*24/K127</f>
        <v>0.00475300923812534</v>
      </c>
      <c r="M127" s="9" t="n">
        <v>10500</v>
      </c>
      <c r="N127" s="6" t="n">
        <f aca="false">LN(2)*24/M127</f>
        <v>0.00158433641270845</v>
      </c>
      <c r="O127" s="12"/>
    </row>
    <row collapsed="false" customFormat="false" customHeight="false" hidden="false" ht="13.3" outlineLevel="0" r="128">
      <c r="E128" s="9"/>
      <c r="F128" s="9" t="s">
        <v>270</v>
      </c>
      <c r="G128" s="9"/>
      <c r="H128" s="9" t="s">
        <v>271</v>
      </c>
      <c r="I128" s="9" t="s">
        <v>275</v>
      </c>
      <c r="J128" s="9" t="s">
        <v>272</v>
      </c>
      <c r="K128" s="9" t="n">
        <v>2920</v>
      </c>
      <c r="L128" s="6" t="n">
        <f aca="false">LN(2)*24/K128</f>
        <v>0.00569710011419133</v>
      </c>
      <c r="M128" s="9" t="n">
        <v>8760</v>
      </c>
      <c r="N128" s="6" t="n">
        <f aca="false">LN(2)*24/M128</f>
        <v>0.00189903337139711</v>
      </c>
      <c r="O128" s="12"/>
    </row>
    <row collapsed="false" customFormat="false" customHeight="false" hidden="false" ht="13.3" outlineLevel="0" r="129">
      <c r="E129" s="9" t="s">
        <v>276</v>
      </c>
      <c r="F129" s="9" t="s">
        <v>271</v>
      </c>
      <c r="G129" s="9"/>
      <c r="H129" s="9" t="s">
        <v>248</v>
      </c>
      <c r="I129" s="9" t="s">
        <v>277</v>
      </c>
      <c r="J129" s="9" t="s">
        <v>278</v>
      </c>
      <c r="K129" s="9" t="n">
        <v>30</v>
      </c>
      <c r="L129" s="9" t="n">
        <f aca="false">K129*1000</f>
        <v>30000</v>
      </c>
      <c r="M129" s="9" t="n">
        <v>30</v>
      </c>
      <c r="N129" s="9" t="n">
        <f aca="false">M129*1000</f>
        <v>30000</v>
      </c>
      <c r="O129" s="12"/>
    </row>
    <row collapsed="false" customFormat="false" customHeight="false" hidden="false" ht="13.3" outlineLevel="0" r="130">
      <c r="E130" s="9" t="s">
        <v>276</v>
      </c>
      <c r="F130" s="9" t="s">
        <v>273</v>
      </c>
      <c r="G130" s="9"/>
      <c r="H130" s="9" t="s">
        <v>274</v>
      </c>
      <c r="I130" s="9" t="s">
        <v>277</v>
      </c>
      <c r="J130" s="9" t="s">
        <v>278</v>
      </c>
      <c r="K130" s="9" t="n">
        <v>107.3</v>
      </c>
      <c r="L130" s="9" t="n">
        <f aca="false">K130*1000</f>
        <v>107300</v>
      </c>
      <c r="M130" s="9" t="n">
        <v>107.3</v>
      </c>
      <c r="N130" s="9" t="n">
        <f aca="false">M130*1000</f>
        <v>107300</v>
      </c>
    </row>
    <row collapsed="false" customFormat="false" customHeight="false" hidden="false" ht="13.3" outlineLevel="0" r="131">
      <c r="E131" s="9" t="s">
        <v>276</v>
      </c>
      <c r="F131" s="9" t="s">
        <v>271</v>
      </c>
      <c r="G131" s="9"/>
      <c r="H131" s="9" t="s">
        <v>279</v>
      </c>
      <c r="I131" s="9" t="s">
        <v>277</v>
      </c>
      <c r="J131" s="9" t="s">
        <v>278</v>
      </c>
      <c r="K131" s="9" t="n">
        <v>11.2</v>
      </c>
      <c r="L131" s="9" t="n">
        <f aca="false">K131*1000</f>
        <v>11200</v>
      </c>
      <c r="M131" s="9" t="n">
        <v>11.2</v>
      </c>
      <c r="N131" s="9" t="n">
        <f aca="false">M131*1000</f>
        <v>11200</v>
      </c>
    </row>
    <row collapsed="false" customFormat="false" customHeight="false" hidden="false" ht="13.3" outlineLevel="0" r="132">
      <c r="E132" s="9" t="s">
        <v>276</v>
      </c>
      <c r="F132" s="9" t="s">
        <v>271</v>
      </c>
      <c r="G132" s="9"/>
      <c r="H132" s="9" t="s">
        <v>275</v>
      </c>
      <c r="I132" s="9" t="s">
        <v>277</v>
      </c>
      <c r="J132" s="9" t="s">
        <v>278</v>
      </c>
      <c r="K132" s="9" t="n">
        <v>30</v>
      </c>
      <c r="L132" s="9" t="n">
        <f aca="false">K132*1000</f>
        <v>30000</v>
      </c>
      <c r="M132" s="9" t="n">
        <v>30</v>
      </c>
      <c r="N132" s="9" t="n">
        <f aca="false">M132*1000</f>
        <v>30000</v>
      </c>
    </row>
    <row collapsed="false" customFormat="false" customHeight="false" hidden="false" ht="13.3" outlineLevel="0" r="133">
      <c r="E133" s="9"/>
      <c r="F133" s="9"/>
      <c r="G133" s="9"/>
      <c r="H133" s="9"/>
      <c r="I133" s="9"/>
      <c r="J133" s="9" t="s">
        <v>280</v>
      </c>
      <c r="K133" s="9" t="n">
        <v>-3.52</v>
      </c>
      <c r="L133" s="9" t="n">
        <f aca="false">K133</f>
        <v>-3.52</v>
      </c>
      <c r="M133" s="9" t="n">
        <v>-4.83</v>
      </c>
      <c r="N133" s="9" t="n">
        <f aca="false">M133</f>
        <v>-4.83</v>
      </c>
    </row>
    <row collapsed="false" customFormat="false" customHeight="false" hidden="false" ht="13.3" outlineLevel="0" r="134">
      <c r="E134" s="9"/>
      <c r="F134" s="9"/>
      <c r="G134" s="9"/>
      <c r="H134" s="9"/>
      <c r="I134" s="9"/>
      <c r="J134" s="9" t="s">
        <v>281</v>
      </c>
      <c r="K134" s="9"/>
      <c r="L134" s="9" t="n">
        <f aca="false">K136-K146</f>
        <v>56.8</v>
      </c>
      <c r="M134" s="9"/>
      <c r="N134" s="9" t="n">
        <f aca="false">(M136-M146)*1000</f>
        <v>67900</v>
      </c>
    </row>
    <row collapsed="false" customFormat="false" customHeight="false" hidden="false" ht="13.3" outlineLevel="0" r="135">
      <c r="E135" s="9"/>
      <c r="F135" s="9"/>
      <c r="G135" s="9"/>
      <c r="H135" s="9"/>
      <c r="I135" s="9"/>
      <c r="J135" s="9" t="s">
        <v>282</v>
      </c>
      <c r="K135" s="9" t="n">
        <v>3.94</v>
      </c>
      <c r="L135" s="9" t="n">
        <f aca="false">K135</f>
        <v>3.94</v>
      </c>
      <c r="M135" s="9" t="n">
        <v>3.91</v>
      </c>
      <c r="N135" s="9" t="n">
        <f aca="false">M135</f>
        <v>3.91</v>
      </c>
    </row>
    <row collapsed="false" customFormat="false" customHeight="false" hidden="false" ht="13.3" outlineLevel="0" r="136">
      <c r="E136" s="9"/>
      <c r="F136" s="9"/>
      <c r="G136" s="9"/>
      <c r="H136" s="9" t="s">
        <v>283</v>
      </c>
      <c r="I136" s="9" t="s">
        <v>277</v>
      </c>
      <c r="J136" s="9" t="s">
        <v>278</v>
      </c>
      <c r="K136" s="9" t="n">
        <v>-5.1</v>
      </c>
      <c r="L136" s="9" t="n">
        <f aca="false">K136*1000</f>
        <v>-5100</v>
      </c>
      <c r="M136" s="9" t="n">
        <v>-16.2</v>
      </c>
      <c r="N136" s="9" t="n">
        <f aca="false">M136*1000</f>
        <v>-16200</v>
      </c>
    </row>
    <row collapsed="false" customFormat="false" customHeight="false" hidden="false" ht="13.3" outlineLevel="0" r="137">
      <c r="E137" s="9"/>
      <c r="F137" s="9"/>
      <c r="G137" s="9"/>
      <c r="H137" s="9"/>
      <c r="I137" s="9"/>
      <c r="J137" s="9"/>
      <c r="K137" s="9"/>
      <c r="L137" s="9"/>
      <c r="M137" s="9"/>
      <c r="N137" s="9"/>
    </row>
    <row collapsed="false" customFormat="false" customHeight="false" hidden="false" ht="13.3" outlineLevel="0" r="138">
      <c r="E138" s="9"/>
      <c r="F138" s="9"/>
      <c r="G138" s="9"/>
      <c r="H138" s="9"/>
      <c r="I138" s="9"/>
      <c r="J138" s="9"/>
      <c r="K138" s="9"/>
      <c r="L138" s="9"/>
      <c r="M138" s="9"/>
      <c r="N138" s="9"/>
    </row>
    <row collapsed="false" customFormat="false" customHeight="false" hidden="false" ht="13.3" outlineLevel="0" r="139">
      <c r="E139" s="9"/>
      <c r="F139" s="9"/>
      <c r="G139" s="9"/>
      <c r="H139" s="9"/>
      <c r="I139" s="9"/>
      <c r="J139" s="9"/>
      <c r="K139" s="9"/>
      <c r="L139" s="9"/>
      <c r="M139" s="9"/>
      <c r="N139" s="9"/>
    </row>
    <row collapsed="false" customFormat="false" customHeight="false" hidden="false" ht="13.3" outlineLevel="0" r="140">
      <c r="E140" s="9"/>
      <c r="F140" s="9" t="s">
        <v>270</v>
      </c>
      <c r="G140" s="9"/>
      <c r="H140" s="9" t="s">
        <v>271</v>
      </c>
      <c r="I140" s="9" t="s">
        <v>279</v>
      </c>
      <c r="J140" s="9" t="s">
        <v>272</v>
      </c>
      <c r="K140" s="9" t="n">
        <v>1418</v>
      </c>
      <c r="L140" s="6" t="n">
        <f aca="false">LN(2)*24/K140</f>
        <v>0.0117316871180809</v>
      </c>
      <c r="M140" s="9" t="n">
        <v>1418</v>
      </c>
      <c r="N140" s="6" t="n">
        <f aca="false">LN(2)*24/M140</f>
        <v>0.0117316871180809</v>
      </c>
    </row>
    <row collapsed="false" customFormat="false" customHeight="false" hidden="false" ht="13.3" outlineLevel="0" r="141">
      <c r="E141" s="9"/>
      <c r="F141" s="9"/>
      <c r="G141" s="9"/>
      <c r="H141" s="9"/>
      <c r="I141" s="9"/>
      <c r="J141" s="9" t="s">
        <v>284</v>
      </c>
      <c r="K141" s="9" t="n">
        <v>7.46</v>
      </c>
      <c r="L141" s="9" t="n">
        <f aca="false">K141</f>
        <v>7.46</v>
      </c>
      <c r="M141" s="9" t="n">
        <v>8.74</v>
      </c>
      <c r="N141" s="9" t="n">
        <f aca="false">M141</f>
        <v>8.74</v>
      </c>
    </row>
    <row collapsed="false" customFormat="false" customHeight="false" hidden="false" ht="13.3" outlineLevel="0" r="142">
      <c r="E142" s="9" t="s">
        <v>270</v>
      </c>
      <c r="F142" s="9" t="s">
        <v>271</v>
      </c>
      <c r="G142" s="9"/>
      <c r="H142" s="9" t="s">
        <v>285</v>
      </c>
      <c r="I142" s="9" t="s">
        <v>249</v>
      </c>
      <c r="J142" s="9" t="s">
        <v>272</v>
      </c>
      <c r="K142" s="9" t="n">
        <v>2920</v>
      </c>
      <c r="L142" s="6" t="n">
        <f aca="false">LN(2)*24/K142</f>
        <v>0.00569710011419133</v>
      </c>
      <c r="M142" s="9" t="n">
        <v>8760</v>
      </c>
      <c r="N142" s="6" t="n">
        <f aca="false">LN(2)*24/M142</f>
        <v>0.00189903337139711</v>
      </c>
      <c r="O142" s="12"/>
    </row>
    <row collapsed="false" customFormat="false" customHeight="false" hidden="false" ht="13.3" outlineLevel="0" r="143">
      <c r="E143" s="9"/>
      <c r="F143" s="9" t="s">
        <v>270</v>
      </c>
      <c r="G143" s="9"/>
      <c r="H143" s="9" t="s">
        <v>271</v>
      </c>
      <c r="I143" s="9" t="s">
        <v>286</v>
      </c>
      <c r="J143" s="9" t="s">
        <v>272</v>
      </c>
      <c r="K143" s="9" t="n">
        <v>55000</v>
      </c>
      <c r="L143" s="6" t="n">
        <f aca="false">LN(2)*24/K143</f>
        <v>0.00030246422424434</v>
      </c>
      <c r="M143" s="9" t="n">
        <v>55000</v>
      </c>
      <c r="N143" s="6" t="n">
        <f aca="false">LN(2)*24/M143</f>
        <v>0.00030246422424434</v>
      </c>
      <c r="O143" s="12"/>
    </row>
    <row collapsed="false" customFormat="false" customHeight="false" hidden="false" ht="13.3" outlineLevel="0" r="144">
      <c r="E144" s="9" t="s">
        <v>276</v>
      </c>
      <c r="F144" s="9" t="s">
        <v>285</v>
      </c>
      <c r="G144" s="9"/>
      <c r="H144" s="9" t="s">
        <v>249</v>
      </c>
      <c r="I144" s="9" t="s">
        <v>277</v>
      </c>
      <c r="J144" s="9" t="s">
        <v>278</v>
      </c>
      <c r="K144" s="9" t="n">
        <v>32.6</v>
      </c>
      <c r="L144" s="9" t="n">
        <f aca="false">K144*1000</f>
        <v>32600</v>
      </c>
      <c r="M144" s="9" t="n">
        <v>32.6</v>
      </c>
      <c r="N144" s="9" t="n">
        <f aca="false">M144*1000</f>
        <v>32600</v>
      </c>
    </row>
    <row collapsed="false" customFormat="false" customHeight="false" hidden="false" ht="13.3" outlineLevel="0" r="145">
      <c r="E145" s="9" t="s">
        <v>276</v>
      </c>
      <c r="F145" s="9" t="s">
        <v>271</v>
      </c>
      <c r="G145" s="9"/>
      <c r="H145" s="9" t="s">
        <v>286</v>
      </c>
      <c r="I145" s="9" t="s">
        <v>277</v>
      </c>
      <c r="J145" s="9" t="s">
        <v>278</v>
      </c>
      <c r="K145" s="9" t="n">
        <v>30</v>
      </c>
      <c r="L145" s="9" t="n">
        <f aca="false">K145*1000</f>
        <v>30000</v>
      </c>
      <c r="M145" s="9" t="n">
        <v>30</v>
      </c>
      <c r="N145" s="9" t="n">
        <f aca="false">M145*1000</f>
        <v>30000</v>
      </c>
    </row>
    <row collapsed="false" customFormat="false" customHeight="false" hidden="false" ht="13.3" outlineLevel="0" r="146">
      <c r="E146" s="9"/>
      <c r="F146" s="9"/>
      <c r="G146" s="9"/>
      <c r="H146" s="9" t="s">
        <v>287</v>
      </c>
      <c r="I146" s="9" t="s">
        <v>277</v>
      </c>
      <c r="J146" s="9" t="s">
        <v>278</v>
      </c>
      <c r="K146" s="9" t="n">
        <v>-61.9</v>
      </c>
      <c r="L146" s="9" t="n">
        <f aca="false">K146</f>
        <v>-61.9</v>
      </c>
      <c r="M146" s="9" t="n">
        <v>-84.1</v>
      </c>
      <c r="N146" s="9" t="n">
        <f aca="false">M146</f>
        <v>-84.1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3" zoomScaleNormal="83" zoomScalePageLayoutView="100">
      <selection activeCell="C2" activeCellId="0" pane="topLeft" sqref="C2"/>
    </sheetView>
  </sheetViews>
  <cols>
    <col collapsed="false" hidden="false" max="2" min="1" style="0" width="8.85490196078431"/>
    <col collapsed="false" hidden="false" max="3" min="3" style="0" width="20.9019607843137"/>
    <col collapsed="false" hidden="false" max="4" min="4" style="0" width="8.85490196078431"/>
    <col collapsed="false" hidden="false" max="5" min="5" style="0" width="20.9019607843137"/>
    <col collapsed="false" hidden="false" max="6" min="6" style="0" width="8.85490196078431"/>
    <col collapsed="false" hidden="false" max="7" min="7" style="0" width="20.9019607843137"/>
    <col collapsed="false" hidden="false" max="8" min="8" style="0" width="8.85490196078431"/>
    <col collapsed="false" hidden="false" max="9" min="9" style="0" width="20.9019607843137"/>
    <col collapsed="false" hidden="false" max="10" min="10" style="0" width="8.85490196078431"/>
    <col collapsed="false" hidden="false" max="11" min="11" style="0" width="20.9019607843137"/>
    <col collapsed="false" hidden="false" max="1025" min="12" style="0" width="8.85490196078431"/>
  </cols>
  <sheetData>
    <row collapsed="false" customFormat="false" customHeight="false" hidden="false" ht="13.3" outlineLevel="0" r="1">
      <c r="A1" s="66" t="s">
        <v>0</v>
      </c>
      <c r="B1" s="66"/>
      <c r="C1" s="18" t="s">
        <v>47</v>
      </c>
      <c r="E1" s="18" t="s">
        <v>48</v>
      </c>
      <c r="G1" s="18" t="s">
        <v>49</v>
      </c>
      <c r="I1" s="18" t="s">
        <v>50</v>
      </c>
      <c r="K1" s="18" t="s">
        <v>51</v>
      </c>
    </row>
    <row collapsed="false" customFormat="false" customHeight="true" hidden="false" ht="109.5" outlineLevel="0" r="2">
      <c r="A2" s="66"/>
      <c r="B2" s="66"/>
      <c r="C2" s="67" t="s">
        <v>288</v>
      </c>
      <c r="E2" s="67" t="s">
        <v>288</v>
      </c>
      <c r="G2" s="67" t="s">
        <v>288</v>
      </c>
      <c r="I2" s="67" t="s">
        <v>288</v>
      </c>
      <c r="K2" s="67" t="s">
        <v>288</v>
      </c>
    </row>
    <row collapsed="false" customFormat="false" customHeight="false" hidden="false" ht="13.3" outlineLevel="0" r="3">
      <c r="A3" s="66"/>
      <c r="B3" s="66"/>
    </row>
    <row collapsed="false" customFormat="false" customHeight="false" hidden="false" ht="13.3" outlineLevel="0" r="4">
      <c r="A4" s="66" t="s">
        <v>1</v>
      </c>
      <c r="B4" s="66" t="s">
        <v>21</v>
      </c>
      <c r="C4" s="4" t="n">
        <v>0.000487</v>
      </c>
      <c r="E4" s="4" t="n">
        <v>0.0204</v>
      </c>
      <c r="G4" s="4" t="n">
        <v>0.00036</v>
      </c>
      <c r="I4" s="4" t="n">
        <v>0.00289</v>
      </c>
      <c r="K4" s="4" t="n">
        <v>0.00289</v>
      </c>
    </row>
    <row collapsed="false" customFormat="false" customHeight="false" hidden="false" ht="13.3" outlineLevel="0" r="6">
      <c r="A6" s="66" t="s">
        <v>2</v>
      </c>
      <c r="B6" s="66" t="s">
        <v>22</v>
      </c>
      <c r="C6" s="9" t="n">
        <v>0</v>
      </c>
      <c r="E6" s="9" t="n">
        <v>0</v>
      </c>
      <c r="G6" s="9" t="n">
        <v>0</v>
      </c>
      <c r="I6" s="9" t="n">
        <v>0</v>
      </c>
      <c r="K6" s="9" t="n">
        <v>0</v>
      </c>
    </row>
    <row collapsed="false" customFormat="false" customHeight="false" hidden="false" ht="13.3" outlineLevel="0" r="7">
      <c r="A7" s="66"/>
      <c r="B7" s="66"/>
    </row>
    <row collapsed="false" customFormat="false" customHeight="false" hidden="false" ht="13.3" outlineLevel="0" r="8">
      <c r="A8" s="66" t="s">
        <v>3</v>
      </c>
      <c r="B8" s="66" t="s">
        <v>21</v>
      </c>
      <c r="C8" s="4" t="n">
        <v>0.000487</v>
      </c>
      <c r="E8" s="4" t="n">
        <v>0.00267</v>
      </c>
      <c r="G8" s="4" t="n">
        <v>0.00036</v>
      </c>
      <c r="I8" s="4" t="n">
        <v>0.00578</v>
      </c>
      <c r="K8" s="4" t="n">
        <v>0.00578</v>
      </c>
    </row>
    <row collapsed="false" customFormat="false" customHeight="false" hidden="false" ht="13.3" outlineLevel="0" r="10">
      <c r="A10" s="66" t="s">
        <v>4</v>
      </c>
      <c r="B10" s="66" t="s">
        <v>22</v>
      </c>
      <c r="C10" s="9" t="n">
        <v>0</v>
      </c>
      <c r="E10" s="9" t="n">
        <v>0</v>
      </c>
      <c r="G10" s="9" t="n">
        <v>0</v>
      </c>
      <c r="I10" s="9" t="n">
        <v>0</v>
      </c>
      <c r="K10" s="9" t="n">
        <v>0</v>
      </c>
    </row>
    <row collapsed="false" customFormat="false" customHeight="false" hidden="false" ht="13.3" outlineLevel="0" r="12">
      <c r="A12" s="66" t="s">
        <v>5</v>
      </c>
      <c r="B12" s="66" t="s">
        <v>23</v>
      </c>
      <c r="C12" s="4" t="n">
        <v>2.33E-009</v>
      </c>
      <c r="E12" s="4" t="n">
        <v>2.35E-006</v>
      </c>
      <c r="G12" s="4" t="n">
        <v>9.5E-007</v>
      </c>
      <c r="I12" s="4" t="n">
        <v>3.89E-006</v>
      </c>
      <c r="K12" s="4" t="n">
        <v>4.83E-006</v>
      </c>
    </row>
    <row collapsed="false" customFormat="false" customHeight="false" hidden="false" ht="13.3" outlineLevel="0" r="14">
      <c r="A14" s="66" t="s">
        <v>6</v>
      </c>
      <c r="B14" s="66" t="s">
        <v>24</v>
      </c>
      <c r="C14" s="9" t="n">
        <v>0</v>
      </c>
      <c r="E14" s="9" t="n">
        <v>0</v>
      </c>
      <c r="G14" s="9" t="n">
        <v>0</v>
      </c>
      <c r="I14" s="9" t="n">
        <v>0</v>
      </c>
      <c r="K14" s="9" t="n">
        <v>0</v>
      </c>
    </row>
    <row collapsed="false" customFormat="false" customHeight="false" hidden="false" ht="13.3" outlineLevel="0" r="15">
      <c r="A15" s="66"/>
      <c r="B15" s="66"/>
    </row>
    <row collapsed="false" customFormat="false" customHeight="false" hidden="false" ht="13.3" outlineLevel="0" r="16">
      <c r="A16" s="66" t="s">
        <v>7</v>
      </c>
      <c r="B16" s="66" t="s">
        <v>21</v>
      </c>
      <c r="C16" s="4" t="n">
        <v>0.00169</v>
      </c>
      <c r="E16" s="4" t="n">
        <v>0.139</v>
      </c>
      <c r="G16" s="4" t="n">
        <v>0.036</v>
      </c>
      <c r="I16" s="4" t="n">
        <v>2.82</v>
      </c>
      <c r="K16" s="4" t="n">
        <v>3.5</v>
      </c>
    </row>
    <row collapsed="false" customFormat="false" customHeight="false" hidden="false" ht="13.3" outlineLevel="0" r="17">
      <c r="A17" s="66"/>
      <c r="B17" s="66"/>
    </row>
    <row collapsed="false" customFormat="false" customHeight="false" hidden="false" ht="13.3" outlineLevel="0" r="18">
      <c r="A18" s="66" t="s">
        <v>8</v>
      </c>
      <c r="B18" s="66" t="s">
        <v>25</v>
      </c>
      <c r="C18" s="7" t="n">
        <v>50000</v>
      </c>
      <c r="E18" s="7" t="n">
        <v>50300</v>
      </c>
      <c r="G18" s="7" t="n">
        <v>50300</v>
      </c>
      <c r="I18" s="7" t="n">
        <v>30000</v>
      </c>
      <c r="K18" s="7" t="n">
        <v>30000</v>
      </c>
    </row>
    <row collapsed="false" customFormat="false" customHeight="false" hidden="false" ht="13.3" outlineLevel="0" r="19">
      <c r="A19" s="66"/>
      <c r="B19" s="66"/>
    </row>
    <row collapsed="false" customFormat="false" customHeight="false" hidden="false" ht="13.3" outlineLevel="0" r="20">
      <c r="A20" s="66" t="s">
        <v>9</v>
      </c>
      <c r="B20" s="66" t="s">
        <v>25</v>
      </c>
      <c r="C20" s="7" t="n">
        <v>50000</v>
      </c>
      <c r="E20" s="7" t="n">
        <v>50000</v>
      </c>
      <c r="G20" s="7" t="n">
        <v>50000</v>
      </c>
      <c r="I20" s="7" t="n">
        <v>30000</v>
      </c>
      <c r="K20" s="7" t="n">
        <v>30000</v>
      </c>
    </row>
    <row collapsed="false" customFormat="false" customHeight="false" hidden="false" ht="13.3" outlineLevel="0" r="21">
      <c r="A21" s="66"/>
      <c r="B21" s="66"/>
    </row>
    <row collapsed="false" customFormat="false" customHeight="false" hidden="false" ht="13.3" outlineLevel="0" r="22">
      <c r="A22" s="66" t="s">
        <v>10</v>
      </c>
      <c r="B22" s="66" t="s">
        <v>25</v>
      </c>
      <c r="C22" s="7" t="n">
        <v>24300</v>
      </c>
      <c r="E22" s="7" t="n">
        <v>20000</v>
      </c>
      <c r="G22" s="7" t="n">
        <v>20000</v>
      </c>
      <c r="I22" s="7" t="n">
        <v>10000</v>
      </c>
      <c r="K22" s="7" t="n">
        <v>10000</v>
      </c>
    </row>
    <row collapsed="false" customFormat="false" customHeight="false" hidden="false" ht="13.3" outlineLevel="0" r="23">
      <c r="A23" s="66"/>
      <c r="B23" s="66"/>
    </row>
    <row collapsed="false" customFormat="false" customHeight="false" hidden="false" ht="13.3" outlineLevel="0" r="24">
      <c r="A24" s="66" t="s">
        <v>11</v>
      </c>
      <c r="B24" s="66" t="s">
        <v>25</v>
      </c>
      <c r="C24" s="7" t="n">
        <v>24300</v>
      </c>
      <c r="E24" s="7" t="n">
        <v>20000</v>
      </c>
      <c r="G24" s="7" t="n">
        <v>20000</v>
      </c>
      <c r="I24" s="7" t="n">
        <v>10000</v>
      </c>
      <c r="K24" s="7" t="n">
        <v>10000</v>
      </c>
    </row>
    <row collapsed="false" customFormat="false" customHeight="false" hidden="false" ht="13.3" outlineLevel="0" r="25">
      <c r="A25" s="66"/>
      <c r="B25" s="66"/>
    </row>
    <row collapsed="false" customFormat="false" customHeight="false" hidden="false" ht="13.3" outlineLevel="0" r="26">
      <c r="A26" s="66" t="s">
        <v>12</v>
      </c>
      <c r="B26" s="66" t="s">
        <v>26</v>
      </c>
      <c r="C26" s="7" t="n">
        <v>-1.51</v>
      </c>
      <c r="E26" s="7" t="n">
        <v>-6.96</v>
      </c>
      <c r="G26" s="7" t="n">
        <v>-5.82</v>
      </c>
      <c r="I26" s="7" t="n">
        <v>-6.58</v>
      </c>
      <c r="K26" s="7" t="n">
        <v>-6.26</v>
      </c>
    </row>
    <row collapsed="false" customFormat="false" customHeight="false" hidden="false" ht="13.3" outlineLevel="0" r="27">
      <c r="A27" s="66"/>
      <c r="B27" s="66"/>
    </row>
    <row collapsed="false" customFormat="false" customHeight="false" hidden="false" ht="13.3" outlineLevel="0" r="28">
      <c r="A28" s="66" t="s">
        <v>13</v>
      </c>
      <c r="B28" s="66" t="s">
        <v>27</v>
      </c>
      <c r="C28" s="7" t="n">
        <v>51900</v>
      </c>
      <c r="E28" s="7" t="n">
        <v>86200</v>
      </c>
      <c r="G28" s="7" t="n">
        <v>86200</v>
      </c>
      <c r="I28" s="7" t="n">
        <v>72800</v>
      </c>
      <c r="K28" s="7" t="n">
        <v>82300</v>
      </c>
    </row>
    <row collapsed="false" customFormat="false" customHeight="false" hidden="false" ht="13.3" outlineLevel="0" r="29">
      <c r="A29" s="66"/>
      <c r="B29" s="66"/>
    </row>
    <row collapsed="false" customFormat="false" customHeight="false" hidden="false" ht="13.3" outlineLevel="0" r="30">
      <c r="A30" s="66" t="s">
        <v>14</v>
      </c>
      <c r="B30" s="66" t="s">
        <v>26</v>
      </c>
      <c r="C30" s="7" t="n">
        <v>5.61</v>
      </c>
      <c r="E30" s="7" t="n">
        <v>2.75</v>
      </c>
      <c r="G30" s="7" t="n">
        <v>3.08</v>
      </c>
      <c r="I30" s="7" t="n">
        <v>3.09</v>
      </c>
      <c r="K30" s="7" t="n">
        <v>3.1</v>
      </c>
    </row>
    <row collapsed="false" customFormat="false" customHeight="false" hidden="false" ht="13.3" outlineLevel="0" r="31">
      <c r="A31" s="66"/>
      <c r="B31" s="66"/>
    </row>
    <row collapsed="false" customFormat="false" customHeight="false" hidden="false" ht="13.3" outlineLevel="0" r="32">
      <c r="A32" s="66" t="s">
        <v>15</v>
      </c>
      <c r="B32" s="66" t="s">
        <v>27</v>
      </c>
      <c r="C32" s="7" t="n">
        <v>-24000</v>
      </c>
      <c r="E32" s="7" t="n">
        <v>-20000</v>
      </c>
      <c r="G32" s="7" t="n">
        <v>-20000</v>
      </c>
      <c r="I32" s="7" t="n">
        <v>-20000</v>
      </c>
      <c r="K32" s="7" t="n">
        <v>-20000</v>
      </c>
    </row>
    <row collapsed="false" customFormat="false" customHeight="false" hidden="false" ht="13.3" outlineLevel="0" r="33">
      <c r="A33" s="66"/>
      <c r="B33" s="66"/>
    </row>
    <row collapsed="false" customFormat="false" customHeight="false" hidden="false" ht="13.3" outlineLevel="0" r="34">
      <c r="A34" s="66" t="s">
        <v>16</v>
      </c>
      <c r="B34" s="66" t="s">
        <v>26</v>
      </c>
      <c r="C34" s="7" t="n">
        <v>0</v>
      </c>
      <c r="E34" s="7" t="n">
        <v>0.32</v>
      </c>
      <c r="G34" s="7" t="n">
        <v>0.36</v>
      </c>
      <c r="I34" s="7" t="n">
        <v>0</v>
      </c>
      <c r="K34" s="7" t="n">
        <v>0</v>
      </c>
    </row>
    <row collapsed="false" customFormat="false" customHeight="false" hidden="false" ht="13.3" outlineLevel="0" r="35">
      <c r="A35" s="66"/>
      <c r="B35" s="66"/>
    </row>
    <row collapsed="false" customFormat="false" customHeight="false" hidden="false" ht="13.3" outlineLevel="0" r="36">
      <c r="A36" s="66" t="s">
        <v>17</v>
      </c>
      <c r="B36" s="66" t="s">
        <v>26</v>
      </c>
      <c r="C36" s="7" t="n">
        <v>0</v>
      </c>
      <c r="E36" s="7" t="n">
        <v>0.96</v>
      </c>
      <c r="G36" s="7" t="n">
        <v>0.9</v>
      </c>
      <c r="I36" s="7" t="n">
        <v>0.94</v>
      </c>
      <c r="K36" s="7" t="n">
        <v>0.98</v>
      </c>
    </row>
    <row collapsed="false" customFormat="false" customHeight="false" hidden="false" ht="13.3" outlineLevel="0" r="37">
      <c r="A37" s="66"/>
      <c r="B37" s="66"/>
    </row>
    <row collapsed="false" customFormat="false" customHeight="false" hidden="false" ht="13.3" outlineLevel="0" r="38">
      <c r="A38" s="66" t="s">
        <v>18</v>
      </c>
      <c r="B38" s="66" t="s">
        <v>26</v>
      </c>
      <c r="C38" s="7" t="n">
        <v>6.55</v>
      </c>
      <c r="E38" s="7" t="n">
        <v>7.91</v>
      </c>
      <c r="G38" s="7" t="n">
        <v>7.84</v>
      </c>
      <c r="I38" s="7" t="n">
        <v>9.36</v>
      </c>
      <c r="K38" s="7" t="n">
        <v>9.72</v>
      </c>
    </row>
    <row collapsed="false" customFormat="false" customHeight="false" hidden="false" ht="13.3" outlineLevel="0" r="39">
      <c r="A39" s="66"/>
      <c r="B39" s="66"/>
    </row>
    <row collapsed="false" customFormat="false" customHeight="false" hidden="false" ht="13.3" outlineLevel="0" r="40">
      <c r="A40" s="66" t="s">
        <v>19</v>
      </c>
      <c r="B40" s="66" t="s">
        <v>28</v>
      </c>
      <c r="C40" s="7" t="n">
        <v>1.45</v>
      </c>
      <c r="E40" s="7" t="n">
        <v>1.62</v>
      </c>
      <c r="G40" s="7" t="n">
        <v>1.76</v>
      </c>
      <c r="I40" s="7" t="n">
        <v>2.14</v>
      </c>
      <c r="K40" s="7" t="n">
        <v>2.28</v>
      </c>
    </row>
    <row collapsed="false" customFormat="false" customHeight="false" hidden="false" ht="13.3" outlineLevel="0" r="41">
      <c r="A41" s="66"/>
      <c r="B41" s="66"/>
    </row>
    <row collapsed="false" customFormat="false" customHeight="false" hidden="false" ht="13.3" outlineLevel="0" r="42">
      <c r="A42" s="66" t="s">
        <v>20</v>
      </c>
      <c r="B42" s="66" t="s">
        <v>29</v>
      </c>
      <c r="C42" s="7" t="n">
        <v>284.8</v>
      </c>
      <c r="E42" s="7" t="n">
        <v>215.7</v>
      </c>
      <c r="G42" s="7" t="n">
        <v>229.7</v>
      </c>
      <c r="I42" s="7" t="n">
        <v>269.7</v>
      </c>
      <c r="K42" s="7" t="n">
        <v>283.8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V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3" zoomScaleNormal="83" zoomScalePageLayoutView="100">
      <selection activeCell="F8" activeCellId="0" pane="topLeft" sqref="F8"/>
    </sheetView>
  </sheetViews>
  <cols>
    <col collapsed="false" hidden="false" max="10" min="1" style="0" width="8.85490196078431"/>
    <col collapsed="false" hidden="false" max="11" min="11" style="0" width="9.50196078431373"/>
    <col collapsed="false" hidden="false" max="13" min="12" style="0" width="8.85490196078431"/>
    <col collapsed="false" hidden="false" max="14" min="14" style="0" width="9.50196078431373"/>
    <col collapsed="false" hidden="false" max="15" min="15" style="0" width="11.243137254902"/>
    <col collapsed="false" hidden="false" max="1025" min="16" style="0" width="8.85490196078431"/>
  </cols>
  <sheetData>
    <row collapsed="false" customFormat="false" customHeight="false" hidden="false" ht="13.3" outlineLevel="0" r="2">
      <c r="C2" s="9" t="s">
        <v>289</v>
      </c>
      <c r="D2" s="9"/>
      <c r="E2" s="9"/>
      <c r="F2" s="9"/>
      <c r="G2" s="9"/>
      <c r="H2" s="9"/>
      <c r="I2" s="9"/>
      <c r="K2" s="9" t="s">
        <v>290</v>
      </c>
      <c r="L2" s="9"/>
      <c r="M2" s="9"/>
      <c r="N2" s="9"/>
      <c r="V2" s="9" t="s">
        <v>263</v>
      </c>
    </row>
    <row collapsed="false" customFormat="false" customHeight="false" hidden="false" ht="13.3" outlineLevel="0" r="3">
      <c r="C3" s="9" t="s">
        <v>226</v>
      </c>
      <c r="D3" s="9" t="s">
        <v>291</v>
      </c>
      <c r="E3" s="9" t="s">
        <v>292</v>
      </c>
      <c r="F3" s="9" t="s">
        <v>293</v>
      </c>
      <c r="G3" s="9" t="s">
        <v>294</v>
      </c>
      <c r="H3" s="9" t="s">
        <v>295</v>
      </c>
      <c r="I3" s="9" t="s">
        <v>296</v>
      </c>
      <c r="K3" s="9" t="s">
        <v>297</v>
      </c>
      <c r="L3" s="9" t="s">
        <v>298</v>
      </c>
      <c r="M3" s="9" t="s">
        <v>299</v>
      </c>
      <c r="N3" s="9" t="s">
        <v>299</v>
      </c>
      <c r="V3" s="9" t="s">
        <v>300</v>
      </c>
    </row>
    <row collapsed="false" customFormat="false" customHeight="false" hidden="false" ht="13.3" outlineLevel="0" r="4">
      <c r="C4" s="9"/>
      <c r="D4" s="9"/>
      <c r="E4" s="9"/>
      <c r="F4" s="9" t="s">
        <v>301</v>
      </c>
      <c r="G4" s="9" t="s">
        <v>301</v>
      </c>
      <c r="H4" s="9" t="s">
        <v>301</v>
      </c>
      <c r="I4" s="9" t="s">
        <v>301</v>
      </c>
      <c r="K4" s="9" t="s">
        <v>302</v>
      </c>
      <c r="L4" s="9" t="s">
        <v>302</v>
      </c>
      <c r="M4" s="9" t="s">
        <v>302</v>
      </c>
      <c r="N4" s="9" t="s">
        <v>302</v>
      </c>
      <c r="V4" s="9"/>
    </row>
    <row collapsed="false" customFormat="false" customHeight="false" hidden="false" ht="13.3" outlineLevel="0" r="5">
      <c r="B5" s="0" t="s">
        <v>303</v>
      </c>
      <c r="C5" s="9" t="n">
        <v>2.53</v>
      </c>
      <c r="D5" s="9" t="n">
        <v>0.6</v>
      </c>
      <c r="E5" s="9" t="n">
        <v>1.93</v>
      </c>
      <c r="F5" s="9" t="n">
        <v>29.713</v>
      </c>
      <c r="G5" s="9" t="n">
        <v>277</v>
      </c>
      <c r="H5" s="9" t="n">
        <v>554</v>
      </c>
      <c r="I5" s="9" t="n">
        <v>554</v>
      </c>
      <c r="K5" s="9" t="n">
        <v>55</v>
      </c>
      <c r="L5" s="9" t="n">
        <v>55</v>
      </c>
      <c r="M5" s="9" t="n">
        <v>19</v>
      </c>
      <c r="N5" s="9" t="n">
        <v>55</v>
      </c>
      <c r="V5" s="9" t="n">
        <v>137.37</v>
      </c>
    </row>
    <row collapsed="false" customFormat="false" customHeight="false" hidden="false" ht="13.3" outlineLevel="0" r="6">
      <c r="B6" s="0" t="s">
        <v>304</v>
      </c>
      <c r="C6" s="9" t="n">
        <v>2.16</v>
      </c>
      <c r="D6" s="9" t="n">
        <v>1.8</v>
      </c>
      <c r="E6" s="9" t="n">
        <v>0.38</v>
      </c>
      <c r="F6" s="9" t="n">
        <v>277</v>
      </c>
      <c r="G6" s="9" t="n">
        <v>62</v>
      </c>
      <c r="H6" s="9" t="n">
        <v>554</v>
      </c>
      <c r="I6" s="9" t="n">
        <v>554</v>
      </c>
      <c r="K6" s="9" t="n">
        <v>55</v>
      </c>
      <c r="L6" s="9" t="n">
        <v>55</v>
      </c>
      <c r="M6" s="9" t="n">
        <v>19</v>
      </c>
      <c r="N6" s="9" t="n">
        <v>55</v>
      </c>
      <c r="V6" s="9" t="n">
        <v>120.91</v>
      </c>
    </row>
    <row collapsed="false" customFormat="false" customHeight="false" hidden="false" ht="13.3" outlineLevel="0" r="7">
      <c r="B7" s="0" t="s">
        <v>30</v>
      </c>
      <c r="C7" s="9" t="n">
        <v>2.83</v>
      </c>
      <c r="D7" s="9" t="n">
        <v>0.1</v>
      </c>
      <c r="E7" s="9" t="n">
        <v>2.74</v>
      </c>
      <c r="F7" s="9" t="n">
        <v>3646</v>
      </c>
      <c r="G7" s="9" t="n">
        <v>277</v>
      </c>
      <c r="H7" s="9" t="n">
        <v>554</v>
      </c>
      <c r="I7" s="9" t="n">
        <v>554</v>
      </c>
      <c r="K7" s="9" t="n">
        <v>55</v>
      </c>
      <c r="L7" s="9" t="n">
        <v>55</v>
      </c>
      <c r="M7" s="9" t="n">
        <v>19</v>
      </c>
      <c r="N7" s="9" t="n">
        <v>55</v>
      </c>
      <c r="V7" s="9" t="n">
        <v>153.82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3" zoomScaleNormal="83" zoomScalePageLayoutView="100">
      <selection activeCell="B1" activeCellId="0" pane="topLeft" sqref="B1"/>
    </sheetView>
  </sheetViews>
  <cols>
    <col collapsed="false" hidden="false" max="1" min="1" style="0" width="9.42352941176471"/>
    <col collapsed="false" hidden="false" max="2" min="2" style="0" width="35.9764705882353"/>
    <col collapsed="false" hidden="false" max="4" min="3" style="0" width="9.42352941176471"/>
    <col collapsed="false" hidden="false" max="5" min="5" style="0" width="29.8078431372549"/>
    <col collapsed="false" hidden="false" max="11" min="6" style="0" width="9.42352941176471"/>
    <col collapsed="false" hidden="false" max="12" min="12" style="0" width="30.8117647058824"/>
    <col collapsed="false" hidden="false" max="13" min="13" style="0" width="9.42352941176471"/>
    <col collapsed="false" hidden="false" max="14" min="14" style="0" width="25.9372549019608"/>
    <col collapsed="false" hidden="false" max="18" min="15" style="0" width="9.42352941176471"/>
    <col collapsed="false" hidden="false" max="19" min="19" style="0" width="33.2313725490196"/>
    <col collapsed="false" hidden="false" max="1025" min="20" style="0" width="9.42352941176471"/>
  </cols>
  <sheetData>
    <row collapsed="false" customFormat="false" customHeight="true" hidden="false" ht="63.35" outlineLevel="0" r="1">
      <c r="A1" s="19" t="s">
        <v>52</v>
      </c>
      <c r="B1" s="67" t="s">
        <v>305</v>
      </c>
      <c r="E1" s="67" t="s">
        <v>306</v>
      </c>
      <c r="F1" s="4"/>
      <c r="G1" s="9"/>
      <c r="I1" s="4"/>
      <c r="J1" s="19" t="s">
        <v>53</v>
      </c>
      <c r="L1" s="67" t="s">
        <v>305</v>
      </c>
      <c r="N1" s="67" t="s">
        <v>306</v>
      </c>
      <c r="P1" s="67"/>
      <c r="Q1" s="19" t="s">
        <v>54</v>
      </c>
      <c r="R1" s="7"/>
      <c r="S1" s="67" t="s">
        <v>305</v>
      </c>
      <c r="T1" s="7"/>
      <c r="V1" s="7"/>
      <c r="X1" s="7"/>
      <c r="Z1" s="7"/>
      <c r="AB1" s="7"/>
      <c r="AD1" s="7"/>
      <c r="AF1" s="7"/>
      <c r="AH1" s="7"/>
      <c r="AJ1" s="10"/>
      <c r="AL1" s="7"/>
    </row>
    <row collapsed="false" customFormat="false" customHeight="false" hidden="false" ht="13.3" outlineLevel="0" r="2">
      <c r="F2" s="4"/>
      <c r="G2" s="9"/>
      <c r="I2" s="4"/>
      <c r="L2" s="4"/>
      <c r="N2" s="7"/>
      <c r="P2" s="7"/>
      <c r="R2" s="7"/>
      <c r="T2" s="7"/>
      <c r="V2" s="7"/>
      <c r="X2" s="7"/>
      <c r="Z2" s="7"/>
      <c r="AB2" s="7"/>
      <c r="AD2" s="7"/>
      <c r="AF2" s="7"/>
      <c r="AH2" s="7"/>
      <c r="AJ2" s="10"/>
      <c r="AL2" s="7"/>
    </row>
    <row collapsed="false" customFormat="false" customHeight="false" hidden="false" ht="13.3" outlineLevel="0" r="3">
      <c r="A3" s="4" t="n">
        <v>0.000681</v>
      </c>
      <c r="B3" s="4" t="n">
        <v>0.000681</v>
      </c>
      <c r="F3" s="4"/>
      <c r="G3" s="9"/>
      <c r="I3" s="4"/>
      <c r="J3" s="4" t="n">
        <v>0.0005</v>
      </c>
      <c r="L3" s="4" t="n">
        <v>0.0005</v>
      </c>
      <c r="N3" s="7"/>
      <c r="P3" s="7"/>
      <c r="Q3" s="4" t="n">
        <v>0.00924</v>
      </c>
      <c r="R3" s="7"/>
      <c r="S3" s="4" t="n">
        <v>0.00924</v>
      </c>
      <c r="T3" s="7"/>
      <c r="V3" s="7"/>
      <c r="X3" s="7"/>
      <c r="Z3" s="7"/>
      <c r="AB3" s="7"/>
      <c r="AD3" s="20"/>
      <c r="AF3" s="21"/>
      <c r="AH3" s="7"/>
      <c r="AJ3" s="7"/>
      <c r="AL3" s="7"/>
    </row>
    <row collapsed="false" customFormat="false" customHeight="false" hidden="false" ht="13.3" outlineLevel="0" r="4">
      <c r="A4" s="9" t="n">
        <v>0</v>
      </c>
      <c r="B4" s="9" t="n">
        <v>0</v>
      </c>
      <c r="J4" s="9" t="n">
        <v>0</v>
      </c>
      <c r="L4" s="9" t="n">
        <v>0</v>
      </c>
      <c r="Q4" s="9"/>
      <c r="S4" s="9"/>
    </row>
    <row collapsed="false" customFormat="false" customHeight="false" hidden="false" ht="13.3" outlineLevel="0" r="6">
      <c r="A6" s="4" t="n">
        <v>0.00136</v>
      </c>
      <c r="B6" s="4" t="n">
        <v>0.00136</v>
      </c>
      <c r="J6" s="4" t="n">
        <v>0.001</v>
      </c>
      <c r="L6" s="4" t="n">
        <v>0.001</v>
      </c>
      <c r="Q6" s="4" t="n">
        <v>0.0185</v>
      </c>
      <c r="S6" s="4" t="n">
        <v>0.0185</v>
      </c>
    </row>
    <row collapsed="false" customFormat="false" customHeight="false" hidden="false" ht="13.3" outlineLevel="0" r="7">
      <c r="A7" s="9" t="n">
        <v>0</v>
      </c>
      <c r="B7" s="9" t="n">
        <v>0</v>
      </c>
      <c r="J7" s="9" t="n">
        <v>0</v>
      </c>
      <c r="L7" s="9" t="n">
        <v>0</v>
      </c>
      <c r="Q7" s="9"/>
      <c r="S7" s="9"/>
    </row>
    <row collapsed="false" customFormat="false" customHeight="false" hidden="false" ht="13.3" outlineLevel="0" r="9">
      <c r="A9" s="4" t="n">
        <v>5.67E-006</v>
      </c>
      <c r="B9" s="4" t="n">
        <v>5.67E-006</v>
      </c>
      <c r="J9" s="4" t="n">
        <v>8.71E-007</v>
      </c>
      <c r="L9" s="4" t="n">
        <v>8.71E-007</v>
      </c>
      <c r="Q9" s="4" t="n">
        <v>5.73E-007</v>
      </c>
      <c r="S9" s="4" t="n">
        <v>5.73E-007</v>
      </c>
    </row>
    <row collapsed="false" customFormat="false" customHeight="false" hidden="false" ht="13.3" outlineLevel="0" r="10">
      <c r="A10" s="9" t="n">
        <v>0</v>
      </c>
      <c r="B10" s="9" t="n">
        <v>0</v>
      </c>
      <c r="J10" s="9" t="n">
        <v>0</v>
      </c>
      <c r="L10" s="9" t="n">
        <v>0</v>
      </c>
      <c r="Q10" s="9"/>
      <c r="S10" s="9"/>
    </row>
    <row collapsed="false" customFormat="false" customHeight="false" hidden="false" ht="13.3" outlineLevel="0" r="12">
      <c r="A12" s="4" t="n">
        <v>8.5</v>
      </c>
      <c r="B12" s="4" t="n">
        <v>8.5</v>
      </c>
      <c r="J12" s="4" t="n">
        <v>1.31</v>
      </c>
      <c r="L12" s="4" t="n">
        <v>1.31</v>
      </c>
      <c r="Q12" s="4" t="n">
        <v>0.415</v>
      </c>
      <c r="S12" s="4" t="n">
        <v>0.415</v>
      </c>
    </row>
    <row collapsed="false" customFormat="false" customHeight="false" hidden="false" ht="13.3" outlineLevel="0" r="14">
      <c r="A14" s="7" t="n">
        <v>50000</v>
      </c>
      <c r="B14" s="7" t="n">
        <v>50000</v>
      </c>
      <c r="J14" s="7" t="n">
        <v>50000</v>
      </c>
      <c r="L14" s="7" t="n">
        <v>50000</v>
      </c>
      <c r="Q14" s="7" t="n">
        <v>50000</v>
      </c>
      <c r="S14" s="7" t="n">
        <v>50000</v>
      </c>
    </row>
    <row collapsed="false" customFormat="false" customHeight="false" hidden="false" ht="13.3" outlineLevel="0" r="16">
      <c r="A16" s="7" t="n">
        <v>50000</v>
      </c>
      <c r="B16" s="7" t="n">
        <v>50000</v>
      </c>
      <c r="J16" s="7" t="n">
        <v>50000</v>
      </c>
      <c r="L16" s="7" t="n">
        <v>50000</v>
      </c>
      <c r="Q16" s="7" t="n">
        <v>50000</v>
      </c>
      <c r="S16" s="7" t="n">
        <v>50000</v>
      </c>
    </row>
    <row collapsed="false" customFormat="false" customHeight="false" hidden="false" ht="13.3" outlineLevel="0" r="18">
      <c r="A18" s="7" t="n">
        <v>15000</v>
      </c>
      <c r="B18" s="7" t="n">
        <v>15000</v>
      </c>
      <c r="J18" s="7" t="n">
        <v>15000</v>
      </c>
      <c r="L18" s="7" t="n">
        <v>15000</v>
      </c>
      <c r="Q18" s="7" t="n">
        <v>15000</v>
      </c>
      <c r="S18" s="7" t="n">
        <v>15000</v>
      </c>
    </row>
    <row collapsed="false" customFormat="false" customHeight="false" hidden="false" ht="13.3" outlineLevel="0" r="20">
      <c r="A20" s="7" t="n">
        <v>50000</v>
      </c>
      <c r="B20" s="7" t="n">
        <v>50000</v>
      </c>
      <c r="J20" s="7" t="n">
        <v>50000</v>
      </c>
      <c r="L20" s="7" t="n">
        <v>50000</v>
      </c>
      <c r="Q20" s="7" t="n">
        <v>50000</v>
      </c>
      <c r="S20" s="7" t="n">
        <v>50000</v>
      </c>
    </row>
    <row collapsed="false" customFormat="false" customHeight="false" hidden="false" ht="13.3" outlineLevel="0" r="22">
      <c r="A22" s="7" t="n">
        <v>-1.93</v>
      </c>
      <c r="B22" s="7" t="n">
        <v>-1.93</v>
      </c>
      <c r="J22" s="7" t="n">
        <v>-4.71</v>
      </c>
      <c r="L22" s="7" t="n">
        <v>-4.71</v>
      </c>
      <c r="Q22" s="7" t="n">
        <v>-6.08</v>
      </c>
      <c r="S22" s="7" t="n">
        <v>-6.08</v>
      </c>
    </row>
    <row collapsed="false" customFormat="false" customHeight="false" hidden="false" ht="13.3" outlineLevel="0" r="24">
      <c r="A24" s="7" t="n">
        <v>50000</v>
      </c>
      <c r="B24" s="7" t="n">
        <v>50000</v>
      </c>
      <c r="J24" s="7" t="n">
        <v>50000</v>
      </c>
      <c r="L24" s="7" t="n">
        <v>50000</v>
      </c>
      <c r="Q24" s="7" t="n">
        <v>88500</v>
      </c>
      <c r="S24" s="7" t="n">
        <v>88500</v>
      </c>
    </row>
    <row collapsed="false" customFormat="false" customHeight="false" hidden="false" ht="13.3" outlineLevel="0" r="26">
      <c r="A26" s="7" t="n">
        <v>6.75</v>
      </c>
      <c r="B26" s="7" t="n">
        <v>6.75</v>
      </c>
      <c r="J26" s="7" t="n">
        <v>5.45</v>
      </c>
      <c r="L26" s="7" t="n">
        <v>5.45</v>
      </c>
      <c r="Q26" s="7" t="n">
        <v>2.62</v>
      </c>
      <c r="S26" s="7" t="n">
        <v>2.62</v>
      </c>
    </row>
    <row collapsed="false" customFormat="false" customHeight="false" hidden="false" ht="13.3" outlineLevel="0" r="28">
      <c r="A28" s="7" t="n">
        <v>-15000</v>
      </c>
      <c r="B28" s="7" t="n">
        <v>-15000</v>
      </c>
      <c r="J28" s="7" t="n">
        <v>-15000</v>
      </c>
      <c r="L28" s="7" t="n">
        <v>-15000</v>
      </c>
      <c r="Q28" s="7" t="n">
        <v>-20000</v>
      </c>
      <c r="S28" s="7" t="n">
        <v>-20000</v>
      </c>
    </row>
    <row collapsed="false" customFormat="false" customHeight="false" hidden="false" ht="13.3" outlineLevel="0" r="30">
      <c r="A30" s="7" t="n">
        <v>0.45</v>
      </c>
      <c r="E30" s="7" t="n">
        <v>0.45</v>
      </c>
      <c r="J30" s="7" t="n">
        <v>0.65</v>
      </c>
      <c r="N30" s="7" t="n">
        <v>0.65</v>
      </c>
      <c r="Q30" s="20" t="n">
        <v>0.57</v>
      </c>
    </row>
    <row collapsed="false" customFormat="false" customHeight="false" hidden="false" ht="13.3" outlineLevel="0" r="32">
      <c r="A32" s="7" t="n">
        <v>0.43</v>
      </c>
      <c r="E32" s="7" t="n">
        <v>0.43</v>
      </c>
      <c r="J32" s="7" t="n">
        <v>0.41</v>
      </c>
      <c r="N32" s="7" t="n">
        <v>0.41</v>
      </c>
      <c r="Q32" s="21" t="n">
        <v>0.59</v>
      </c>
    </row>
    <row collapsed="false" customFormat="false" customHeight="false" hidden="false" ht="13.3" outlineLevel="0" r="34">
      <c r="A34" s="7" t="n">
        <v>8.77</v>
      </c>
      <c r="J34" s="7" t="n">
        <v>9.41</v>
      </c>
      <c r="Q34" s="7" t="n">
        <v>6.6</v>
      </c>
    </row>
    <row collapsed="false" customFormat="false" customHeight="false" hidden="false" ht="13.3" outlineLevel="0" r="36">
      <c r="A36" s="10" t="n">
        <v>1.76</v>
      </c>
      <c r="J36" s="10" t="n">
        <v>1.76</v>
      </c>
      <c r="Q36" s="7" t="n">
        <v>1.62</v>
      </c>
    </row>
    <row collapsed="false" customFormat="false" customHeight="false" hidden="false" ht="13.3" outlineLevel="0" r="38">
      <c r="A38" s="7" t="n">
        <v>364.9</v>
      </c>
      <c r="B38" s="7" t="n">
        <v>364.9</v>
      </c>
      <c r="J38" s="7" t="n">
        <v>380.9</v>
      </c>
      <c r="L38" s="7" t="n">
        <v>380.9</v>
      </c>
      <c r="Q38" s="7" t="n">
        <v>221</v>
      </c>
      <c r="S38" s="7" t="n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2012-05-25T08:10:50.00Z</dcterms:created>
  <dc:creator>Sebastian Schenker</dc:creator>
  <cp:lastModifiedBy>Sebastian Schenker</cp:lastModifiedBy>
  <cp:lastPrinted>2012-07-12T12:34:48.00Z</cp:lastPrinted>
  <dcterms:modified xsi:type="dcterms:W3CDTF">2012-07-12T14:41:27.00Z</dcterms:modified>
  <cp:revision>0</cp:revision>
</cp:coreProperties>
</file>