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o-my.sharepoint.com/personal/elia_marcantognini_studio_unibo_it/Documents/Operational Analytics/Lab/"/>
    </mc:Choice>
  </mc:AlternateContent>
  <xr:revisionPtr revIDLastSave="14" documentId="8_{8E79DB21-504D-4EDF-99F1-BA7D6DB0CBC4}" xr6:coauthVersionLast="47" xr6:coauthVersionMax="47" xr10:uidLastSave="{319D2767-66A3-49FB-B1DC-5476711F828C}"/>
  <bookViews>
    <workbookView xWindow="-108" yWindow="-108" windowWidth="23256" windowHeight="12456" xr2:uid="{8C71CA60-927B-48E7-AD42-392CD227775F}"/>
  </bookViews>
  <sheets>
    <sheet name="FilRouge" sheetId="2" r:id="rId1"/>
  </sheets>
  <definedNames>
    <definedName name="DatiEsterni_1" localSheetId="0" hidden="1">FilRouge!$A$1:$B$21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5" i="2"/>
  <c r="D2" i="2"/>
  <c r="F2" i="2" s="1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E20" i="2" l="1"/>
  <c r="G21" i="2" s="1"/>
  <c r="E13" i="2"/>
  <c r="G14" i="2" s="1"/>
  <c r="H15" i="2" s="1"/>
  <c r="E21" i="2"/>
  <c r="E12" i="2"/>
  <c r="G13" i="2" s="1"/>
  <c r="H14" i="2" s="1"/>
  <c r="E5" i="2"/>
  <c r="G6" i="2" s="1"/>
  <c r="H7" i="2" s="1"/>
  <c r="E4" i="2"/>
  <c r="G5" i="2" s="1"/>
  <c r="H6" i="2" s="1"/>
  <c r="E19" i="2"/>
  <c r="G20" i="2" s="1"/>
  <c r="H21" i="2" s="1"/>
  <c r="E11" i="2"/>
  <c r="G12" i="2" s="1"/>
  <c r="H13" i="2" s="1"/>
  <c r="E3" i="2"/>
  <c r="G4" i="2" s="1"/>
  <c r="H5" i="2" s="1"/>
  <c r="E18" i="2"/>
  <c r="G19" i="2" s="1"/>
  <c r="H20" i="2" s="1"/>
  <c r="E10" i="2"/>
  <c r="G11" i="2" s="1"/>
  <c r="H12" i="2" s="1"/>
  <c r="E17" i="2"/>
  <c r="G18" i="2" s="1"/>
  <c r="H19" i="2" s="1"/>
  <c r="E9" i="2"/>
  <c r="G10" i="2" s="1"/>
  <c r="H11" i="2" s="1"/>
  <c r="E16" i="2"/>
  <c r="G17" i="2" s="1"/>
  <c r="H18" i="2" s="1"/>
  <c r="E8" i="2"/>
  <c r="G9" i="2" s="1"/>
  <c r="H10" i="2" s="1"/>
  <c r="E15" i="2"/>
  <c r="G16" i="2" s="1"/>
  <c r="H17" i="2" s="1"/>
  <c r="E7" i="2"/>
  <c r="G8" i="2" s="1"/>
  <c r="H9" i="2" s="1"/>
  <c r="E14" i="2"/>
  <c r="G15" i="2" s="1"/>
  <c r="H16" i="2" s="1"/>
  <c r="E6" i="2"/>
  <c r="G7" i="2" s="1"/>
  <c r="H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C032D-AA06-44AF-9CD5-631AD31166F9}" keepAlive="1" name="Query - FilRouge" description="Connessione alla query 'FilRouge' nella cartella di lavoro." type="5" refreshedVersion="8" background="1" saveData="1">
    <dbPr connection="Provider=Microsoft.Mashup.OleDb.1;Data Source=$Workbook$;Location=FilRouge;Extended Properties=&quot;&quot;" command="SELECT * FROM [FilRouge]"/>
  </connection>
</connections>
</file>

<file path=xl/sharedStrings.xml><?xml version="1.0" encoding="utf-8"?>
<sst xmlns="http://schemas.openxmlformats.org/spreadsheetml/2006/main" count="15" uniqueCount="15">
  <si>
    <t>t</t>
  </si>
  <si>
    <t>sales</t>
  </si>
  <si>
    <t>diff</t>
  </si>
  <si>
    <t>log</t>
  </si>
  <si>
    <t>rebuild</t>
  </si>
  <si>
    <t>t-1</t>
  </si>
  <si>
    <t>t-2</t>
  </si>
  <si>
    <t>AR(2)</t>
  </si>
  <si>
    <t>rec</t>
  </si>
  <si>
    <t>fore</t>
  </si>
  <si>
    <t>logdiff</t>
  </si>
  <si>
    <t>phi1</t>
  </si>
  <si>
    <t>c</t>
  </si>
  <si>
    <t>phi2</t>
  </si>
  <si>
    <t>dalle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</si>
</sst>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1" applyNumberFormat="1" applyFont="1"/>
  </cellXfs>
  <cellStyles count="2">
    <cellStyle name="Migliaia" xfId="1" builtinId="3"/>
    <cellStyle name="Normale" xfId="0" builtinId="0"/>
  </cellStyles>
  <dxfs count="7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Autoregression (2)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FilRouge!$E$1</c:f>
              <c:strCache>
                <c:ptCount val="1"/>
                <c:pt idx="0">
                  <c:v> logdiff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FilRouge!$E$2:$E$21</c:f>
              <c:numCache>
                <c:formatCode>_(* #,##0.00_);_(* \(#,##0.00\);_(* "-"??_);_(@_)</c:formatCode>
                <c:ptCount val="20"/>
                <c:pt idx="1">
                  <c:v>0.34646676734620918</c:v>
                </c:pt>
                <c:pt idx="2">
                  <c:v>-0.73258891261124237</c:v>
                </c:pt>
                <c:pt idx="3">
                  <c:v>0.92316361116191725</c:v>
                </c:pt>
                <c:pt idx="4">
                  <c:v>0.61974145562609362</c:v>
                </c:pt>
                <c:pt idx="5">
                  <c:v>-0.58827818617030836</c:v>
                </c:pt>
                <c:pt idx="6">
                  <c:v>-5.4558984250435039E-2</c:v>
                </c:pt>
                <c:pt idx="7">
                  <c:v>0.58205897415879448</c:v>
                </c:pt>
                <c:pt idx="8">
                  <c:v>0.27652344009471452</c:v>
                </c:pt>
                <c:pt idx="9">
                  <c:v>-0.26613373624557823</c:v>
                </c:pt>
                <c:pt idx="10">
                  <c:v>-0.33080357933914506</c:v>
                </c:pt>
                <c:pt idx="11">
                  <c:v>0.63196035037428633</c:v>
                </c:pt>
                <c:pt idx="12">
                  <c:v>8.9557527314874541E-2</c:v>
                </c:pt>
                <c:pt idx="13">
                  <c:v>-0.47984207824602354</c:v>
                </c:pt>
                <c:pt idx="14">
                  <c:v>0.13211796482737626</c:v>
                </c:pt>
                <c:pt idx="15">
                  <c:v>0.51033045168357738</c:v>
                </c:pt>
                <c:pt idx="16">
                  <c:v>0.11099099430511217</c:v>
                </c:pt>
                <c:pt idx="17">
                  <c:v>-0.47426802803219292</c:v>
                </c:pt>
                <c:pt idx="18">
                  <c:v>-0.11059737599550967</c:v>
                </c:pt>
                <c:pt idx="19">
                  <c:v>0.54830073493253728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09-4F22-A3E8-886AD7E09DB0}"/>
            </c:ext>
          </c:extLst>
        </c:ser>
        <c:ser>
          <c:idx val="8"/>
          <c:order val="8"/>
          <c:tx>
            <c:strRef>
              <c:f>FilRouge!$I$1</c:f>
              <c:strCache>
                <c:ptCount val="1"/>
                <c:pt idx="0">
                  <c:v>AR(2)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FilRouge!$I$2:$I$21</c:f>
              <c:numCache>
                <c:formatCode>_(* #,##0.00_);_(* \(#,##0.00\);_(* "-"??_);_(@_)</c:formatCode>
                <c:ptCount val="20"/>
                <c:pt idx="3">
                  <c:v>0.15627332011694228</c:v>
                </c:pt>
                <c:pt idx="4">
                  <c:v>0.4714997931491397</c:v>
                </c:pt>
                <c:pt idx="5">
                  <c:v>-0.6856075409595398</c:v>
                </c:pt>
                <c:pt idx="6">
                  <c:v>-9.3213323504811818E-2</c:v>
                </c:pt>
                <c:pt idx="7">
                  <c:v>0.65698400663179346</c:v>
                </c:pt>
                <c:pt idx="8">
                  <c:v>6.2937722903030902E-2</c:v>
                </c:pt>
                <c:pt idx="9">
                  <c:v>-0.3251060219842401</c:v>
                </c:pt>
                <c:pt idx="10">
                  <c:v>6.8607580778504318E-2</c:v>
                </c:pt>
                <c:pt idx="11">
                  <c:v>0.49723671451024865</c:v>
                </c:pt>
                <c:pt idx="12">
                  <c:v>0.25620583335905522</c:v>
                </c:pt>
                <c:pt idx="13">
                  <c:v>-0.3064549199039891</c:v>
                </c:pt>
                <c:pt idx="14">
                  <c:v>0.27390608995663768</c:v>
                </c:pt>
                <c:pt idx="15">
                  <c:v>0.51903341958446148</c:v>
                </c:pt>
                <c:pt idx="16">
                  <c:v>-5.622641143659847E-2</c:v>
                </c:pt>
                <c:pt idx="17">
                  <c:v>-0.22119744985525613</c:v>
                </c:pt>
                <c:pt idx="18">
                  <c:v>0.2560674667316355</c:v>
                </c:pt>
                <c:pt idx="19">
                  <c:v>0.58788790331092189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809-4F22-A3E8-886AD7E09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942831"/>
        <c:axId val="21269433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FilRouge!$A$1</c15:sqref>
                        </c15:formulaRef>
                      </c:ext>
                    </c:extLst>
                    <c:strCache>
                      <c:ptCount val="1"/>
                      <c:pt idx="0">
                        <c:v>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FilRouge!$A$2:$A$21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809-4F22-A3E8-886AD7E09DB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FilRouge!$B$1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FilRouge!$B$2:$B$21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128</c:v>
                      </c:pt>
                      <c:pt idx="1">
                        <c:v>181</c:v>
                      </c:pt>
                      <c:pt idx="2">
                        <c:v>87</c:v>
                      </c:pt>
                      <c:pt idx="3">
                        <c:v>219</c:v>
                      </c:pt>
                      <c:pt idx="4">
                        <c:v>407</c:v>
                      </c:pt>
                      <c:pt idx="5">
                        <c:v>226</c:v>
                      </c:pt>
                      <c:pt idx="6">
                        <c:v>214</c:v>
                      </c:pt>
                      <c:pt idx="7">
                        <c:v>383</c:v>
                      </c:pt>
                      <c:pt idx="8">
                        <c:v>505</c:v>
                      </c:pt>
                      <c:pt idx="9">
                        <c:v>387</c:v>
                      </c:pt>
                      <c:pt idx="10">
                        <c:v>278</c:v>
                      </c:pt>
                      <c:pt idx="11">
                        <c:v>523</c:v>
                      </c:pt>
                      <c:pt idx="12">
                        <c:v>572</c:v>
                      </c:pt>
                      <c:pt idx="13">
                        <c:v>354</c:v>
                      </c:pt>
                      <c:pt idx="14">
                        <c:v>404</c:v>
                      </c:pt>
                      <c:pt idx="15">
                        <c:v>673</c:v>
                      </c:pt>
                      <c:pt idx="16">
                        <c:v>752</c:v>
                      </c:pt>
                      <c:pt idx="17">
                        <c:v>468</c:v>
                      </c:pt>
                      <c:pt idx="18">
                        <c:v>419</c:v>
                      </c:pt>
                      <c:pt idx="19">
                        <c:v>725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809-4F22-A3E8-886AD7E09DB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FilRouge!$C$1</c15:sqref>
                        </c15:formulaRef>
                      </c:ext>
                    </c:extLst>
                    <c:strCache>
                      <c:ptCount val="1"/>
                      <c:pt idx="0">
                        <c:v>diff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1">
                        <c:v>53</c:v>
                      </c:pt>
                      <c:pt idx="2">
                        <c:v>-94</c:v>
                      </c:pt>
                      <c:pt idx="3">
                        <c:v>132</c:v>
                      </c:pt>
                      <c:pt idx="4">
                        <c:v>188</c:v>
                      </c:pt>
                      <c:pt idx="5">
                        <c:v>-181</c:v>
                      </c:pt>
                      <c:pt idx="6">
                        <c:v>-12</c:v>
                      </c:pt>
                      <c:pt idx="7">
                        <c:v>169</c:v>
                      </c:pt>
                      <c:pt idx="8">
                        <c:v>122</c:v>
                      </c:pt>
                      <c:pt idx="9">
                        <c:v>-118</c:v>
                      </c:pt>
                      <c:pt idx="10">
                        <c:v>-109</c:v>
                      </c:pt>
                      <c:pt idx="11">
                        <c:v>245</c:v>
                      </c:pt>
                      <c:pt idx="12">
                        <c:v>49</c:v>
                      </c:pt>
                      <c:pt idx="13">
                        <c:v>-218</c:v>
                      </c:pt>
                      <c:pt idx="14">
                        <c:v>50</c:v>
                      </c:pt>
                      <c:pt idx="15">
                        <c:v>269</c:v>
                      </c:pt>
                      <c:pt idx="16">
                        <c:v>79</c:v>
                      </c:pt>
                      <c:pt idx="17">
                        <c:v>-284</c:v>
                      </c:pt>
                      <c:pt idx="18">
                        <c:v>-49</c:v>
                      </c:pt>
                      <c:pt idx="19">
                        <c:v>306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809-4F22-A3E8-886AD7E09DB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FilRouge!$D$1</c15:sqref>
                        </c15:formulaRef>
                      </c:ext>
                    </c:extLst>
                    <c:strCache>
                      <c:ptCount val="1"/>
                      <c:pt idx="0">
                        <c:v> log 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FilRouge!$D$2:$D$21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4.8520302639196169</c:v>
                      </c:pt>
                      <c:pt idx="1">
                        <c:v>5.1984970312658261</c:v>
                      </c:pt>
                      <c:pt idx="2">
                        <c:v>4.4659081186545837</c:v>
                      </c:pt>
                      <c:pt idx="3">
                        <c:v>5.389071729816501</c:v>
                      </c:pt>
                      <c:pt idx="4">
                        <c:v>6.0088131854425946</c:v>
                      </c:pt>
                      <c:pt idx="5">
                        <c:v>5.4205349992722862</c:v>
                      </c:pt>
                      <c:pt idx="6">
                        <c:v>5.3659760150218512</c:v>
                      </c:pt>
                      <c:pt idx="7">
                        <c:v>5.9480349891806457</c:v>
                      </c:pt>
                      <c:pt idx="8">
                        <c:v>6.2245584292753602</c:v>
                      </c:pt>
                      <c:pt idx="9">
                        <c:v>5.9584246930297819</c:v>
                      </c:pt>
                      <c:pt idx="10">
                        <c:v>5.6276211136906369</c:v>
                      </c:pt>
                      <c:pt idx="11">
                        <c:v>6.2595814640649232</c:v>
                      </c:pt>
                      <c:pt idx="12">
                        <c:v>6.3491389913797978</c:v>
                      </c:pt>
                      <c:pt idx="13">
                        <c:v>5.8692969131337742</c:v>
                      </c:pt>
                      <c:pt idx="14">
                        <c:v>6.0014148779611505</c:v>
                      </c:pt>
                      <c:pt idx="15">
                        <c:v>6.5117453296447279</c:v>
                      </c:pt>
                      <c:pt idx="16">
                        <c:v>6.62273632394984</c:v>
                      </c:pt>
                      <c:pt idx="17">
                        <c:v>6.1484682959176471</c:v>
                      </c:pt>
                      <c:pt idx="18">
                        <c:v>6.0378709199221374</c:v>
                      </c:pt>
                      <c:pt idx="19">
                        <c:v>6.5861716548546747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809-4F22-A3E8-886AD7E09DB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FilRouge!$F$1</c15:sqref>
                        </c15:formulaRef>
                      </c:ext>
                    </c:extLst>
                    <c:strCache>
                      <c:ptCount val="1"/>
                      <c:pt idx="0">
                        <c:v>rebuild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FilRouge!$F$2:$F$21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127.99999999999997</c:v>
                      </c:pt>
                      <c:pt idx="1">
                        <c:v>181.00000000000006</c:v>
                      </c:pt>
                      <c:pt idx="2">
                        <c:v>87</c:v>
                      </c:pt>
                      <c:pt idx="3">
                        <c:v>219.00000000000003</c:v>
                      </c:pt>
                      <c:pt idx="4">
                        <c:v>406.99999999999983</c:v>
                      </c:pt>
                      <c:pt idx="5">
                        <c:v>226.00000000000009</c:v>
                      </c:pt>
                      <c:pt idx="6">
                        <c:v>213.99999999999994</c:v>
                      </c:pt>
                      <c:pt idx="7">
                        <c:v>382.99999999999989</c:v>
                      </c:pt>
                      <c:pt idx="8">
                        <c:v>505.00000000000017</c:v>
                      </c:pt>
                      <c:pt idx="9">
                        <c:v>387.00000000000006</c:v>
                      </c:pt>
                      <c:pt idx="10">
                        <c:v>277.99999999999994</c:v>
                      </c:pt>
                      <c:pt idx="11">
                        <c:v>523.00000000000011</c:v>
                      </c:pt>
                      <c:pt idx="12">
                        <c:v>571.99999999999989</c:v>
                      </c:pt>
                      <c:pt idx="13">
                        <c:v>353.99999999999994</c:v>
                      </c:pt>
                      <c:pt idx="14">
                        <c:v>404.00000000000017</c:v>
                      </c:pt>
                      <c:pt idx="15">
                        <c:v>673</c:v>
                      </c:pt>
                      <c:pt idx="16">
                        <c:v>752.00000000000011</c:v>
                      </c:pt>
                      <c:pt idx="17">
                        <c:v>468.00000000000017</c:v>
                      </c:pt>
                      <c:pt idx="18">
                        <c:v>418.99999999999989</c:v>
                      </c:pt>
                      <c:pt idx="19">
                        <c:v>725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809-4F22-A3E8-886AD7E09DB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FilRouge!$G$1</c15:sqref>
                        </c15:formulaRef>
                      </c:ext>
                    </c:extLst>
                    <c:strCache>
                      <c:ptCount val="1"/>
                      <c:pt idx="0">
                        <c:v>t-1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FilRouge!$G$2:$G$21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2">
                        <c:v>0.34646676734620918</c:v>
                      </c:pt>
                      <c:pt idx="3">
                        <c:v>-0.73258891261124237</c:v>
                      </c:pt>
                      <c:pt idx="4">
                        <c:v>0.92316361116191725</c:v>
                      </c:pt>
                      <c:pt idx="5">
                        <c:v>0.61974145562609362</c:v>
                      </c:pt>
                      <c:pt idx="6">
                        <c:v>-0.58827818617030836</c:v>
                      </c:pt>
                      <c:pt idx="7">
                        <c:v>-5.4558984250435039E-2</c:v>
                      </c:pt>
                      <c:pt idx="8">
                        <c:v>0.58205897415879448</c:v>
                      </c:pt>
                      <c:pt idx="9">
                        <c:v>0.27652344009471452</c:v>
                      </c:pt>
                      <c:pt idx="10">
                        <c:v>-0.26613373624557823</c:v>
                      </c:pt>
                      <c:pt idx="11">
                        <c:v>-0.33080357933914506</c:v>
                      </c:pt>
                      <c:pt idx="12">
                        <c:v>0.63196035037428633</c:v>
                      </c:pt>
                      <c:pt idx="13">
                        <c:v>8.9557527314874541E-2</c:v>
                      </c:pt>
                      <c:pt idx="14">
                        <c:v>-0.47984207824602354</c:v>
                      </c:pt>
                      <c:pt idx="15">
                        <c:v>0.13211796482737626</c:v>
                      </c:pt>
                      <c:pt idx="16">
                        <c:v>0.51033045168357738</c:v>
                      </c:pt>
                      <c:pt idx="17">
                        <c:v>0.11099099430511217</c:v>
                      </c:pt>
                      <c:pt idx="18">
                        <c:v>-0.47426802803219292</c:v>
                      </c:pt>
                      <c:pt idx="19">
                        <c:v>-0.11059737599550967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E809-4F22-A3E8-886AD7E09DB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FilRouge!$H$1</c15:sqref>
                        </c15:formulaRef>
                      </c:ext>
                    </c:extLst>
                    <c:strCache>
                      <c:ptCount val="1"/>
                      <c:pt idx="0">
                        <c:v>t-2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FilRouge!$H$2:$H$21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3">
                        <c:v>0.34646676734620918</c:v>
                      </c:pt>
                      <c:pt idx="4">
                        <c:v>-0.73258891261124237</c:v>
                      </c:pt>
                      <c:pt idx="5">
                        <c:v>0.92316361116191725</c:v>
                      </c:pt>
                      <c:pt idx="6">
                        <c:v>0.61974145562609362</c:v>
                      </c:pt>
                      <c:pt idx="7">
                        <c:v>-0.58827818617030836</c:v>
                      </c:pt>
                      <c:pt idx="8">
                        <c:v>-5.4558984250435039E-2</c:v>
                      </c:pt>
                      <c:pt idx="9">
                        <c:v>0.58205897415879448</c:v>
                      </c:pt>
                      <c:pt idx="10">
                        <c:v>0.27652344009471452</c:v>
                      </c:pt>
                      <c:pt idx="11">
                        <c:v>-0.26613373624557823</c:v>
                      </c:pt>
                      <c:pt idx="12">
                        <c:v>-0.33080357933914506</c:v>
                      </c:pt>
                      <c:pt idx="13">
                        <c:v>0.63196035037428633</c:v>
                      </c:pt>
                      <c:pt idx="14">
                        <c:v>8.9557527314874541E-2</c:v>
                      </c:pt>
                      <c:pt idx="15">
                        <c:v>-0.47984207824602354</c:v>
                      </c:pt>
                      <c:pt idx="16">
                        <c:v>0.13211796482737626</c:v>
                      </c:pt>
                      <c:pt idx="17">
                        <c:v>0.51033045168357738</c:v>
                      </c:pt>
                      <c:pt idx="18">
                        <c:v>0.11099099430511217</c:v>
                      </c:pt>
                      <c:pt idx="19">
                        <c:v>-0.47426802803219292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809-4F22-A3E8-886AD7E09DB0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FilRouge!$J$1</c15:sqref>
                        </c15:formulaRef>
                      </c:ext>
                    </c:extLst>
                    <c:strCache>
                      <c:ptCount val="1"/>
                      <c:pt idx="0">
                        <c:v>rec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FilRouge!$J$2:$J$21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3">
                        <c:v>4.6221814387715261</c:v>
                      </c:pt>
                      <c:pt idx="4">
                        <c:v>5.8605715229656408</c:v>
                      </c:pt>
                      <c:pt idx="5">
                        <c:v>5.3232056444830551</c:v>
                      </c:pt>
                      <c:pt idx="6">
                        <c:v>5.3273216757674744</c:v>
                      </c:pt>
                      <c:pt idx="7">
                        <c:v>6.0229600216536445</c:v>
                      </c:pt>
                      <c:pt idx="8">
                        <c:v>6.0109727120836762</c:v>
                      </c:pt>
                      <c:pt idx="9">
                        <c:v>5.8994524072911201</c:v>
                      </c:pt>
                      <c:pt idx="10">
                        <c:v>6.0270322738082864</c:v>
                      </c:pt>
                      <c:pt idx="11">
                        <c:v>6.1248578282008852</c:v>
                      </c:pt>
                      <c:pt idx="12">
                        <c:v>6.5157872974239783</c:v>
                      </c:pt>
                      <c:pt idx="13">
                        <c:v>6.0426840714758088</c:v>
                      </c:pt>
                      <c:pt idx="14">
                        <c:v>6.1432030030904121</c:v>
                      </c:pt>
                      <c:pt idx="15">
                        <c:v>6.5204482975456122</c:v>
                      </c:pt>
                      <c:pt idx="16">
                        <c:v>6.4555189182081296</c:v>
                      </c:pt>
                      <c:pt idx="17">
                        <c:v>6.4015388740945838</c:v>
                      </c:pt>
                      <c:pt idx="18">
                        <c:v>6.4045357626492825</c:v>
                      </c:pt>
                      <c:pt idx="19">
                        <c:v>6.6257588232330598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E809-4F22-A3E8-886AD7E09DB0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FilRouge!$K$1</c15:sqref>
                        </c15:formulaRef>
                      </c:ext>
                    </c:extLst>
                    <c:strCache>
                      <c:ptCount val="1"/>
                      <c:pt idx="0">
                        <c:v>fore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FilRouge!$K$2:$K$21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3">
                        <c:v>101.71567681056729</c:v>
                      </c:pt>
                      <c:pt idx="4">
                        <c:v>350.92464821374358</c:v>
                      </c:pt>
                      <c:pt idx="5">
                        <c:v>205.04011532011361</c:v>
                      </c:pt>
                      <c:pt idx="6">
                        <c:v>205.88580610023217</c:v>
                      </c:pt>
                      <c:pt idx="7">
                        <c:v>412.79868213244481</c:v>
                      </c:pt>
                      <c:pt idx="8">
                        <c:v>407.87987705994971</c:v>
                      </c:pt>
                      <c:pt idx="9">
                        <c:v>364.83763072913069</c:v>
                      </c:pt>
                      <c:pt idx="10">
                        <c:v>414.48312987536815</c:v>
                      </c:pt>
                      <c:pt idx="11">
                        <c:v>457.07972480244075</c:v>
                      </c:pt>
                      <c:pt idx="12">
                        <c:v>675.72574929986388</c:v>
                      </c:pt>
                      <c:pt idx="13">
                        <c:v>421.02157166367044</c:v>
                      </c:pt>
                      <c:pt idx="14">
                        <c:v>465.54231884026365</c:v>
                      </c:pt>
                      <c:pt idx="15">
                        <c:v>678.88265856146927</c:v>
                      </c:pt>
                      <c:pt idx="16">
                        <c:v>636.20377833500083</c:v>
                      </c:pt>
                      <c:pt idx="17">
                        <c:v>602.77191460019606</c:v>
                      </c:pt>
                      <c:pt idx="18">
                        <c:v>604.58106440828294</c:v>
                      </c:pt>
                      <c:pt idx="19">
                        <c:v>754.27635787302881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E809-4F22-A3E8-886AD7E09DB0}"/>
                  </c:ext>
                </c:extLst>
              </c15:ser>
            </c15:filteredLineSeries>
          </c:ext>
        </c:extLst>
      </c:lineChart>
      <c:catAx>
        <c:axId val="2126942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6943311"/>
        <c:crosses val="autoZero"/>
        <c:auto val="1"/>
        <c:lblAlgn val="ctr"/>
        <c:lblOffset val="100"/>
        <c:noMultiLvlLbl val="0"/>
      </c:catAx>
      <c:valAx>
        <c:axId val="212694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694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FilRouge!$B$1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FilRouge!$B$2:$B$21</c:f>
              <c:numCache>
                <c:formatCode>General</c:formatCode>
                <c:ptCount val="20"/>
                <c:pt idx="0">
                  <c:v>128</c:v>
                </c:pt>
                <c:pt idx="1">
                  <c:v>181</c:v>
                </c:pt>
                <c:pt idx="2">
                  <c:v>87</c:v>
                </c:pt>
                <c:pt idx="3">
                  <c:v>219</c:v>
                </c:pt>
                <c:pt idx="4">
                  <c:v>407</c:v>
                </c:pt>
                <c:pt idx="5">
                  <c:v>226</c:v>
                </c:pt>
                <c:pt idx="6">
                  <c:v>214</c:v>
                </c:pt>
                <c:pt idx="7">
                  <c:v>383</c:v>
                </c:pt>
                <c:pt idx="8">
                  <c:v>505</c:v>
                </c:pt>
                <c:pt idx="9">
                  <c:v>387</c:v>
                </c:pt>
                <c:pt idx="10">
                  <c:v>278</c:v>
                </c:pt>
                <c:pt idx="11">
                  <c:v>523</c:v>
                </c:pt>
                <c:pt idx="12">
                  <c:v>572</c:v>
                </c:pt>
                <c:pt idx="13">
                  <c:v>354</c:v>
                </c:pt>
                <c:pt idx="14">
                  <c:v>404</c:v>
                </c:pt>
                <c:pt idx="15">
                  <c:v>673</c:v>
                </c:pt>
                <c:pt idx="16">
                  <c:v>752</c:v>
                </c:pt>
                <c:pt idx="17">
                  <c:v>468</c:v>
                </c:pt>
                <c:pt idx="18">
                  <c:v>419</c:v>
                </c:pt>
                <c:pt idx="19">
                  <c:v>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90-4D9C-A52B-6406645278A8}"/>
            </c:ext>
          </c:extLst>
        </c:ser>
        <c:ser>
          <c:idx val="10"/>
          <c:order val="10"/>
          <c:tx>
            <c:strRef>
              <c:f>FilRouge!$K$1</c:f>
              <c:strCache>
                <c:ptCount val="1"/>
                <c:pt idx="0">
                  <c:v>fore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FilRouge!$K$2:$K$21</c:f>
              <c:numCache>
                <c:formatCode>_(* #,##0.00_);_(* \(#,##0.00\);_(* "-"??_);_(@_)</c:formatCode>
                <c:ptCount val="20"/>
                <c:pt idx="3">
                  <c:v>101.71567681056729</c:v>
                </c:pt>
                <c:pt idx="4">
                  <c:v>350.92464821374358</c:v>
                </c:pt>
                <c:pt idx="5">
                  <c:v>205.04011532011361</c:v>
                </c:pt>
                <c:pt idx="6">
                  <c:v>205.88580610023217</c:v>
                </c:pt>
                <c:pt idx="7">
                  <c:v>412.79868213244481</c:v>
                </c:pt>
                <c:pt idx="8">
                  <c:v>407.87987705994971</c:v>
                </c:pt>
                <c:pt idx="9">
                  <c:v>364.83763072913069</c:v>
                </c:pt>
                <c:pt idx="10">
                  <c:v>414.48312987536815</c:v>
                </c:pt>
                <c:pt idx="11">
                  <c:v>457.07972480244075</c:v>
                </c:pt>
                <c:pt idx="12">
                  <c:v>675.72574929986388</c:v>
                </c:pt>
                <c:pt idx="13">
                  <c:v>421.02157166367044</c:v>
                </c:pt>
                <c:pt idx="14">
                  <c:v>465.54231884026365</c:v>
                </c:pt>
                <c:pt idx="15">
                  <c:v>678.88265856146927</c:v>
                </c:pt>
                <c:pt idx="16">
                  <c:v>636.20377833500083</c:v>
                </c:pt>
                <c:pt idx="17">
                  <c:v>602.77191460019606</c:v>
                </c:pt>
                <c:pt idx="18">
                  <c:v>604.58106440828294</c:v>
                </c:pt>
                <c:pt idx="19">
                  <c:v>754.27635787302881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990-4D9C-A52B-6406645278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937551"/>
        <c:axId val="1343175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FilRouge!$A$1</c15:sqref>
                        </c15:formulaRef>
                      </c:ext>
                    </c:extLst>
                    <c:strCache>
                      <c:ptCount val="1"/>
                      <c:pt idx="0">
                        <c:v>t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FilRouge!$A$2:$A$21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990-4D9C-A52B-6406645278A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FilRouge!$C$1</c15:sqref>
                        </c15:formulaRef>
                      </c:ext>
                    </c:extLst>
                    <c:strCache>
                      <c:ptCount val="1"/>
                      <c:pt idx="0">
                        <c:v>diff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1">
                        <c:v>53</c:v>
                      </c:pt>
                      <c:pt idx="2">
                        <c:v>-94</c:v>
                      </c:pt>
                      <c:pt idx="3">
                        <c:v>132</c:v>
                      </c:pt>
                      <c:pt idx="4">
                        <c:v>188</c:v>
                      </c:pt>
                      <c:pt idx="5">
                        <c:v>-181</c:v>
                      </c:pt>
                      <c:pt idx="6">
                        <c:v>-12</c:v>
                      </c:pt>
                      <c:pt idx="7">
                        <c:v>169</c:v>
                      </c:pt>
                      <c:pt idx="8">
                        <c:v>122</c:v>
                      </c:pt>
                      <c:pt idx="9">
                        <c:v>-118</c:v>
                      </c:pt>
                      <c:pt idx="10">
                        <c:v>-109</c:v>
                      </c:pt>
                      <c:pt idx="11">
                        <c:v>245</c:v>
                      </c:pt>
                      <c:pt idx="12">
                        <c:v>49</c:v>
                      </c:pt>
                      <c:pt idx="13">
                        <c:v>-218</c:v>
                      </c:pt>
                      <c:pt idx="14">
                        <c:v>50</c:v>
                      </c:pt>
                      <c:pt idx="15">
                        <c:v>269</c:v>
                      </c:pt>
                      <c:pt idx="16">
                        <c:v>79</c:v>
                      </c:pt>
                      <c:pt idx="17">
                        <c:v>-284</c:v>
                      </c:pt>
                      <c:pt idx="18">
                        <c:v>-49</c:v>
                      </c:pt>
                      <c:pt idx="19">
                        <c:v>306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990-4D9C-A52B-6406645278A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FilRouge!$D$1</c15:sqref>
                        </c15:formulaRef>
                      </c:ext>
                    </c:extLst>
                    <c:strCache>
                      <c:ptCount val="1"/>
                      <c:pt idx="0">
                        <c:v> log 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FilRouge!$D$2:$D$21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0">
                        <c:v>4.8520302639196169</c:v>
                      </c:pt>
                      <c:pt idx="1">
                        <c:v>5.1984970312658261</c:v>
                      </c:pt>
                      <c:pt idx="2">
                        <c:v>4.4659081186545837</c:v>
                      </c:pt>
                      <c:pt idx="3">
                        <c:v>5.389071729816501</c:v>
                      </c:pt>
                      <c:pt idx="4">
                        <c:v>6.0088131854425946</c:v>
                      </c:pt>
                      <c:pt idx="5">
                        <c:v>5.4205349992722862</c:v>
                      </c:pt>
                      <c:pt idx="6">
                        <c:v>5.3659760150218512</c:v>
                      </c:pt>
                      <c:pt idx="7">
                        <c:v>5.9480349891806457</c:v>
                      </c:pt>
                      <c:pt idx="8">
                        <c:v>6.2245584292753602</c:v>
                      </c:pt>
                      <c:pt idx="9">
                        <c:v>5.9584246930297819</c:v>
                      </c:pt>
                      <c:pt idx="10">
                        <c:v>5.6276211136906369</c:v>
                      </c:pt>
                      <c:pt idx="11">
                        <c:v>6.2595814640649232</c:v>
                      </c:pt>
                      <c:pt idx="12">
                        <c:v>6.3491389913797978</c:v>
                      </c:pt>
                      <c:pt idx="13">
                        <c:v>5.8692969131337742</c:v>
                      </c:pt>
                      <c:pt idx="14">
                        <c:v>6.0014148779611505</c:v>
                      </c:pt>
                      <c:pt idx="15">
                        <c:v>6.5117453296447279</c:v>
                      </c:pt>
                      <c:pt idx="16">
                        <c:v>6.62273632394984</c:v>
                      </c:pt>
                      <c:pt idx="17">
                        <c:v>6.1484682959176471</c:v>
                      </c:pt>
                      <c:pt idx="18">
                        <c:v>6.0378709199221374</c:v>
                      </c:pt>
                      <c:pt idx="19">
                        <c:v>6.5861716548546747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990-4D9C-A52B-6406645278A8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FilRouge!$E$1</c15:sqref>
                        </c15:formulaRef>
                      </c:ext>
                    </c:extLst>
                    <c:strCache>
                      <c:ptCount val="1"/>
                      <c:pt idx="0">
                        <c:v> logdiff 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FilRouge!$E$2:$E$21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1">
                        <c:v>0.34646676734620918</c:v>
                      </c:pt>
                      <c:pt idx="2">
                        <c:v>-0.73258891261124237</c:v>
                      </c:pt>
                      <c:pt idx="3">
                        <c:v>0.92316361116191725</c:v>
                      </c:pt>
                      <c:pt idx="4">
                        <c:v>0.61974145562609362</c:v>
                      </c:pt>
                      <c:pt idx="5">
                        <c:v>-0.58827818617030836</c:v>
                      </c:pt>
                      <c:pt idx="6">
                        <c:v>-5.4558984250435039E-2</c:v>
                      </c:pt>
                      <c:pt idx="7">
                        <c:v>0.58205897415879448</c:v>
                      </c:pt>
                      <c:pt idx="8">
                        <c:v>0.27652344009471452</c:v>
                      </c:pt>
                      <c:pt idx="9">
                        <c:v>-0.26613373624557823</c:v>
                      </c:pt>
                      <c:pt idx="10">
                        <c:v>-0.33080357933914506</c:v>
                      </c:pt>
                      <c:pt idx="11">
                        <c:v>0.63196035037428633</c:v>
                      </c:pt>
                      <c:pt idx="12">
                        <c:v>8.9557527314874541E-2</c:v>
                      </c:pt>
                      <c:pt idx="13">
                        <c:v>-0.47984207824602354</c:v>
                      </c:pt>
                      <c:pt idx="14">
                        <c:v>0.13211796482737626</c:v>
                      </c:pt>
                      <c:pt idx="15">
                        <c:v>0.51033045168357738</c:v>
                      </c:pt>
                      <c:pt idx="16">
                        <c:v>0.11099099430511217</c:v>
                      </c:pt>
                      <c:pt idx="17">
                        <c:v>-0.47426802803219292</c:v>
                      </c:pt>
                      <c:pt idx="18">
                        <c:v>-0.11059737599550967</c:v>
                      </c:pt>
                      <c:pt idx="19">
                        <c:v>0.54830073493253728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90-4D9C-A52B-6406645278A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FilRouge!$F$1</c15:sqref>
                        </c15:formulaRef>
                      </c:ext>
                    </c:extLst>
                    <c:strCache>
                      <c:ptCount val="1"/>
                      <c:pt idx="0">
                        <c:v>rebuild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FilRouge!$F$2:$F$21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127.99999999999997</c:v>
                      </c:pt>
                      <c:pt idx="1">
                        <c:v>181.00000000000006</c:v>
                      </c:pt>
                      <c:pt idx="2">
                        <c:v>87</c:v>
                      </c:pt>
                      <c:pt idx="3">
                        <c:v>219.00000000000003</c:v>
                      </c:pt>
                      <c:pt idx="4">
                        <c:v>406.99999999999983</c:v>
                      </c:pt>
                      <c:pt idx="5">
                        <c:v>226.00000000000009</c:v>
                      </c:pt>
                      <c:pt idx="6">
                        <c:v>213.99999999999994</c:v>
                      </c:pt>
                      <c:pt idx="7">
                        <c:v>382.99999999999989</c:v>
                      </c:pt>
                      <c:pt idx="8">
                        <c:v>505.00000000000017</c:v>
                      </c:pt>
                      <c:pt idx="9">
                        <c:v>387.00000000000006</c:v>
                      </c:pt>
                      <c:pt idx="10">
                        <c:v>277.99999999999994</c:v>
                      </c:pt>
                      <c:pt idx="11">
                        <c:v>523.00000000000011</c:v>
                      </c:pt>
                      <c:pt idx="12">
                        <c:v>571.99999999999989</c:v>
                      </c:pt>
                      <c:pt idx="13">
                        <c:v>353.99999999999994</c:v>
                      </c:pt>
                      <c:pt idx="14">
                        <c:v>404.00000000000017</c:v>
                      </c:pt>
                      <c:pt idx="15">
                        <c:v>673</c:v>
                      </c:pt>
                      <c:pt idx="16">
                        <c:v>752.00000000000011</c:v>
                      </c:pt>
                      <c:pt idx="17">
                        <c:v>468.00000000000017</c:v>
                      </c:pt>
                      <c:pt idx="18">
                        <c:v>418.99999999999989</c:v>
                      </c:pt>
                      <c:pt idx="19">
                        <c:v>725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990-4D9C-A52B-6406645278A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FilRouge!$G$1</c15:sqref>
                        </c15:formulaRef>
                      </c:ext>
                    </c:extLst>
                    <c:strCache>
                      <c:ptCount val="1"/>
                      <c:pt idx="0">
                        <c:v>t-1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FilRouge!$G$2:$G$21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2">
                        <c:v>0.34646676734620918</c:v>
                      </c:pt>
                      <c:pt idx="3">
                        <c:v>-0.73258891261124237</c:v>
                      </c:pt>
                      <c:pt idx="4">
                        <c:v>0.92316361116191725</c:v>
                      </c:pt>
                      <c:pt idx="5">
                        <c:v>0.61974145562609362</c:v>
                      </c:pt>
                      <c:pt idx="6">
                        <c:v>-0.58827818617030836</c:v>
                      </c:pt>
                      <c:pt idx="7">
                        <c:v>-5.4558984250435039E-2</c:v>
                      </c:pt>
                      <c:pt idx="8">
                        <c:v>0.58205897415879448</c:v>
                      </c:pt>
                      <c:pt idx="9">
                        <c:v>0.27652344009471452</c:v>
                      </c:pt>
                      <c:pt idx="10">
                        <c:v>-0.26613373624557823</c:v>
                      </c:pt>
                      <c:pt idx="11">
                        <c:v>-0.33080357933914506</c:v>
                      </c:pt>
                      <c:pt idx="12">
                        <c:v>0.63196035037428633</c:v>
                      </c:pt>
                      <c:pt idx="13">
                        <c:v>8.9557527314874541E-2</c:v>
                      </c:pt>
                      <c:pt idx="14">
                        <c:v>-0.47984207824602354</c:v>
                      </c:pt>
                      <c:pt idx="15">
                        <c:v>0.13211796482737626</c:v>
                      </c:pt>
                      <c:pt idx="16">
                        <c:v>0.51033045168357738</c:v>
                      </c:pt>
                      <c:pt idx="17">
                        <c:v>0.11099099430511217</c:v>
                      </c:pt>
                      <c:pt idx="18">
                        <c:v>-0.47426802803219292</c:v>
                      </c:pt>
                      <c:pt idx="19">
                        <c:v>-0.11059737599550967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990-4D9C-A52B-6406645278A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FilRouge!$H$1</c15:sqref>
                        </c15:formulaRef>
                      </c:ext>
                    </c:extLst>
                    <c:strCache>
                      <c:ptCount val="1"/>
                      <c:pt idx="0">
                        <c:v>t-2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FilRouge!$H$2:$H$21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3">
                        <c:v>0.34646676734620918</c:v>
                      </c:pt>
                      <c:pt idx="4">
                        <c:v>-0.73258891261124237</c:v>
                      </c:pt>
                      <c:pt idx="5">
                        <c:v>0.92316361116191725</c:v>
                      </c:pt>
                      <c:pt idx="6">
                        <c:v>0.61974145562609362</c:v>
                      </c:pt>
                      <c:pt idx="7">
                        <c:v>-0.58827818617030836</c:v>
                      </c:pt>
                      <c:pt idx="8">
                        <c:v>-5.4558984250435039E-2</c:v>
                      </c:pt>
                      <c:pt idx="9">
                        <c:v>0.58205897415879448</c:v>
                      </c:pt>
                      <c:pt idx="10">
                        <c:v>0.27652344009471452</c:v>
                      </c:pt>
                      <c:pt idx="11">
                        <c:v>-0.26613373624557823</c:v>
                      </c:pt>
                      <c:pt idx="12">
                        <c:v>-0.33080357933914506</c:v>
                      </c:pt>
                      <c:pt idx="13">
                        <c:v>0.63196035037428633</c:v>
                      </c:pt>
                      <c:pt idx="14">
                        <c:v>8.9557527314874541E-2</c:v>
                      </c:pt>
                      <c:pt idx="15">
                        <c:v>-0.47984207824602354</c:v>
                      </c:pt>
                      <c:pt idx="16">
                        <c:v>0.13211796482737626</c:v>
                      </c:pt>
                      <c:pt idx="17">
                        <c:v>0.51033045168357738</c:v>
                      </c:pt>
                      <c:pt idx="18">
                        <c:v>0.11099099430511217</c:v>
                      </c:pt>
                      <c:pt idx="19">
                        <c:v>-0.47426802803219292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990-4D9C-A52B-6406645278A8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FilRouge!$I$1</c15:sqref>
                        </c15:formulaRef>
                      </c:ext>
                    </c:extLst>
                    <c:strCache>
                      <c:ptCount val="1"/>
                      <c:pt idx="0">
                        <c:v>AR(2)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FilRouge!$I$2:$I$21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3">
                        <c:v>0.15627332011694228</c:v>
                      </c:pt>
                      <c:pt idx="4">
                        <c:v>0.4714997931491397</c:v>
                      </c:pt>
                      <c:pt idx="5">
                        <c:v>-0.6856075409595398</c:v>
                      </c:pt>
                      <c:pt idx="6">
                        <c:v>-9.3213323504811818E-2</c:v>
                      </c:pt>
                      <c:pt idx="7">
                        <c:v>0.65698400663179346</c:v>
                      </c:pt>
                      <c:pt idx="8">
                        <c:v>6.2937722903030902E-2</c:v>
                      </c:pt>
                      <c:pt idx="9">
                        <c:v>-0.3251060219842401</c:v>
                      </c:pt>
                      <c:pt idx="10">
                        <c:v>6.8607580778504318E-2</c:v>
                      </c:pt>
                      <c:pt idx="11">
                        <c:v>0.49723671451024865</c:v>
                      </c:pt>
                      <c:pt idx="12">
                        <c:v>0.25620583335905522</c:v>
                      </c:pt>
                      <c:pt idx="13">
                        <c:v>-0.3064549199039891</c:v>
                      </c:pt>
                      <c:pt idx="14">
                        <c:v>0.27390608995663768</c:v>
                      </c:pt>
                      <c:pt idx="15">
                        <c:v>0.51903341958446148</c:v>
                      </c:pt>
                      <c:pt idx="16">
                        <c:v>-5.622641143659847E-2</c:v>
                      </c:pt>
                      <c:pt idx="17">
                        <c:v>-0.22119744985525613</c:v>
                      </c:pt>
                      <c:pt idx="18">
                        <c:v>0.2560674667316355</c:v>
                      </c:pt>
                      <c:pt idx="19">
                        <c:v>0.58788790331092189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B990-4D9C-A52B-6406645278A8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FilRouge!$J$1</c15:sqref>
                        </c15:formulaRef>
                      </c:ext>
                    </c:extLst>
                    <c:strCache>
                      <c:ptCount val="1"/>
                      <c:pt idx="0">
                        <c:v>rec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FilRouge!$J$2:$J$21</c15:sqref>
                        </c15:formulaRef>
                      </c:ext>
                    </c:extLst>
                    <c:numCache>
                      <c:formatCode>_(* #,##0.00_);_(* \(#,##0.00\);_(* "-"??_);_(@_)</c:formatCode>
                      <c:ptCount val="20"/>
                      <c:pt idx="3">
                        <c:v>4.6221814387715261</c:v>
                      </c:pt>
                      <c:pt idx="4">
                        <c:v>5.8605715229656408</c:v>
                      </c:pt>
                      <c:pt idx="5">
                        <c:v>5.3232056444830551</c:v>
                      </c:pt>
                      <c:pt idx="6">
                        <c:v>5.3273216757674744</c:v>
                      </c:pt>
                      <c:pt idx="7">
                        <c:v>6.0229600216536445</c:v>
                      </c:pt>
                      <c:pt idx="8">
                        <c:v>6.0109727120836762</c:v>
                      </c:pt>
                      <c:pt idx="9">
                        <c:v>5.8994524072911201</c:v>
                      </c:pt>
                      <c:pt idx="10">
                        <c:v>6.0270322738082864</c:v>
                      </c:pt>
                      <c:pt idx="11">
                        <c:v>6.1248578282008852</c:v>
                      </c:pt>
                      <c:pt idx="12">
                        <c:v>6.5157872974239783</c:v>
                      </c:pt>
                      <c:pt idx="13">
                        <c:v>6.0426840714758088</c:v>
                      </c:pt>
                      <c:pt idx="14">
                        <c:v>6.1432030030904121</c:v>
                      </c:pt>
                      <c:pt idx="15">
                        <c:v>6.5204482975456122</c:v>
                      </c:pt>
                      <c:pt idx="16">
                        <c:v>6.4555189182081296</c:v>
                      </c:pt>
                      <c:pt idx="17">
                        <c:v>6.4015388740945838</c:v>
                      </c:pt>
                      <c:pt idx="18">
                        <c:v>6.4045357626492825</c:v>
                      </c:pt>
                      <c:pt idx="19">
                        <c:v>6.6257588232330598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B990-4D9C-A52B-6406645278A8}"/>
                  </c:ext>
                </c:extLst>
              </c15:ser>
            </c15:filteredLineSeries>
          </c:ext>
        </c:extLst>
      </c:lineChart>
      <c:catAx>
        <c:axId val="2126937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317551"/>
        <c:crosses val="autoZero"/>
        <c:auto val="1"/>
        <c:lblAlgn val="ctr"/>
        <c:lblOffset val="100"/>
        <c:noMultiLvlLbl val="0"/>
      </c:catAx>
      <c:valAx>
        <c:axId val="13431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2693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182880</xdr:colOff>
      <xdr:row>7</xdr:row>
      <xdr:rowOff>64770</xdr:rowOff>
    </xdr:from>
    <xdr:to>
      <xdr:col>18</xdr:col>
      <xdr:colOff>487680</xdr:colOff>
      <xdr:row>22</xdr:row>
      <xdr:rowOff>64770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A11A246-0AF1-B005-167D-3E6AE99D9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594360</xdr:colOff>
      <xdr:row>21</xdr:row>
      <xdr:rowOff>133350</xdr:rowOff>
    </xdr:from>
    <xdr:to>
      <xdr:col>11</xdr:col>
      <xdr:colOff>106680</xdr:colOff>
      <xdr:row>36</xdr:row>
      <xdr:rowOff>133350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2A7B314-33E0-E574-A342-8E1882605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B047168-84F3-4F20-ACD4-9F5B072F517E}" autoFormatId="16" applyNumberFormats="0" applyBorderFormats="0" applyFontFormats="0" applyPatternFormats="0" applyAlignmentFormats="0" applyWidthHeightFormats="0">
  <queryTableRefresh nextId="12" unboundColumnsRight="9">
    <queryTableFields count="11">
      <queryTableField id="1" name="t" tableColumnId="1"/>
      <queryTableField id="2" name="sales" tableColumnId="2"/>
      <queryTableField id="3" dataBound="0" tableColumnId="3"/>
      <queryTableField id="4" dataBound="0" tableColumnId="4"/>
      <queryTableField id="11" dataBound="0" tableColumnId="11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EEBC4-F143-486F-82DB-EB5257BF45D5}" name="Tabella_FilRouge" displayName="Tabella_FilRouge" ref="A1:K21" tableType="queryTable" totalsRowShown="0">
  <autoFilter ref="A1:K21" xr:uid="{85DEEBC4-F143-486F-82DB-EB5257BF45D5}"/>
  <tableColumns count="11">
    <tableColumn id="1" xr3:uid="{CAE955BD-2C78-443E-A345-2E78F888FA63}" uniqueName="1" name="t" queryTableFieldId="1"/>
    <tableColumn id="2" xr3:uid="{9BF1E8CC-D5F9-498F-8990-DE41B981C71F}" uniqueName="2" name="sales" queryTableFieldId="2"/>
    <tableColumn id="3" xr3:uid="{12EF9CA2-0A13-4403-8B83-6A625504DDDE}" uniqueName="3" name="diff" queryTableFieldId="3" dataDxfId="6">
      <calculatedColumnFormula>Tabella_FilRouge[[#This Row],[sales]]-B1</calculatedColumnFormula>
    </tableColumn>
    <tableColumn id="4" xr3:uid="{DF91FF62-5D77-448A-BEA5-884D94374635}" uniqueName="4" name="log" queryTableFieldId="4" dataCellStyle="Migliaia">
      <calculatedColumnFormula>LN(Tabella_FilRouge[[#This Row],[sales]])</calculatedColumnFormula>
    </tableColumn>
    <tableColumn id="11" xr3:uid="{8A584DA0-5E41-4DA0-B3A2-395EAE58E64A}" uniqueName="11" name="logdiff" queryTableFieldId="11" dataCellStyle="Migliaia">
      <calculatedColumnFormula>Tabella_FilRouge[[#This Row],[log]]-D1</calculatedColumnFormula>
    </tableColumn>
    <tableColumn id="5" xr3:uid="{A2D03AA8-A6ED-4EA7-BBFD-6D91C6948BEB}" uniqueName="5" name="rebuild" queryTableFieldId="5" dataDxfId="5">
      <calculatedColumnFormula>EXP(Tabella_FilRouge[[#This Row],[log]])</calculatedColumnFormula>
    </tableColumn>
    <tableColumn id="6" xr3:uid="{2E3C052A-2771-40C0-8B0A-F5DDFC43C843}" uniqueName="6" name="t-1" queryTableFieldId="6" dataDxfId="4" dataCellStyle="Migliaia">
      <calculatedColumnFormula>E1</calculatedColumnFormula>
    </tableColumn>
    <tableColumn id="7" xr3:uid="{15369DAD-5700-4F39-9EDC-8D4E3566A644}" uniqueName="7" name="t-2" queryTableFieldId="7" dataDxfId="3" dataCellStyle="Migliaia">
      <calculatedColumnFormula>G1</calculatedColumnFormula>
    </tableColumn>
    <tableColumn id="8" xr3:uid="{55BAD67B-F26C-4486-A968-6F478E35C3DF}" uniqueName="8" name="AR(2)" queryTableFieldId="8" dataDxfId="1" dataCellStyle="Migliaia">
      <calculatedColumnFormula>M2+M3*Tabella_FilRouge[[#This Row],[t-1]]+M4*Tabella_FilRouge[[#This Row],[t-2]]</calculatedColumnFormula>
    </tableColumn>
    <tableColumn id="9" xr3:uid="{63004460-C331-4AC5-8A30-57BE6D71F0FD}" uniqueName="9" name="rec" queryTableFieldId="9" dataDxfId="2" dataCellStyle="Migliaia"/>
    <tableColumn id="10" xr3:uid="{5BB425BB-A36E-44D1-BF0E-DB938A97410E}" uniqueName="10" name="fore" queryTableFieldId="10" dataDxfId="0" dataCellStyle="Migliaia">
      <calculatedColumnFormula>EXP(Tabella_FilRouge[[#This Row],[rec]])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4922-AEB6-479D-968A-A3547412A07E}">
  <dimension ref="A1:M21"/>
  <sheetViews>
    <sheetView tabSelected="1" topLeftCell="B1" workbookViewId="0">
      <selection activeCell="N29" sqref="N29"/>
    </sheetView>
  </sheetViews>
  <sheetFormatPr defaultRowHeight="14.4" x14ac:dyDescent="0.3"/>
  <cols>
    <col min="1" max="1" width="3.88671875" bestFit="1" customWidth="1"/>
    <col min="2" max="2" width="7.21875" bestFit="1" customWidth="1"/>
    <col min="7" max="8" width="5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s="1" t="s">
        <v>3</v>
      </c>
      <c r="E1" s="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3" x14ac:dyDescent="0.3">
      <c r="A2">
        <v>1</v>
      </c>
      <c r="B2">
        <v>128</v>
      </c>
      <c r="D2" s="1">
        <f>LN(Tabella_FilRouge[[#This Row],[sales]])</f>
        <v>4.8520302639196169</v>
      </c>
      <c r="E2" s="1"/>
      <c r="F2">
        <f>EXP(Tabella_FilRouge[[#This Row],[log]])</f>
        <v>127.99999999999997</v>
      </c>
      <c r="G2" s="2"/>
      <c r="H2" s="2"/>
      <c r="I2" s="2"/>
      <c r="J2" s="2"/>
      <c r="K2" s="2"/>
    </row>
    <row r="3" spans="1:13" x14ac:dyDescent="0.3">
      <c r="A3">
        <v>2</v>
      </c>
      <c r="B3">
        <v>181</v>
      </c>
      <c r="C3">
        <f>Tabella_FilRouge[[#This Row],[sales]]-B2</f>
        <v>53</v>
      </c>
      <c r="D3" s="1">
        <f>LN(Tabella_FilRouge[[#This Row],[sales]])</f>
        <v>5.1984970312658261</v>
      </c>
      <c r="E3" s="1">
        <f>Tabella_FilRouge[[#This Row],[log]]-D2</f>
        <v>0.34646676734620918</v>
      </c>
      <c r="F3">
        <f>EXP(Tabella_FilRouge[[#This Row],[log]])</f>
        <v>181.00000000000006</v>
      </c>
      <c r="G3" s="2"/>
      <c r="H3" s="2"/>
      <c r="I3" s="2"/>
      <c r="J3" s="2"/>
      <c r="K3" s="2"/>
    </row>
    <row r="4" spans="1:13" x14ac:dyDescent="0.3">
      <c r="A4">
        <v>3</v>
      </c>
      <c r="B4">
        <v>87</v>
      </c>
      <c r="C4">
        <f>Tabella_FilRouge[[#This Row],[sales]]-B3</f>
        <v>-94</v>
      </c>
      <c r="D4" s="1">
        <f>LN(Tabella_FilRouge[[#This Row],[sales]])</f>
        <v>4.4659081186545837</v>
      </c>
      <c r="E4" s="1">
        <f>Tabella_FilRouge[[#This Row],[log]]-D3</f>
        <v>-0.73258891261124237</v>
      </c>
      <c r="F4">
        <f>EXP(Tabella_FilRouge[[#This Row],[log]])</f>
        <v>87</v>
      </c>
      <c r="G4" s="2">
        <f t="shared" ref="G2:G21" si="0">E3</f>
        <v>0.34646676734620918</v>
      </c>
      <c r="H4" s="2"/>
      <c r="I4" s="2"/>
      <c r="J4" s="2"/>
      <c r="K4" s="2"/>
      <c r="M4" t="s">
        <v>14</v>
      </c>
    </row>
    <row r="5" spans="1:13" x14ac:dyDescent="0.3">
      <c r="A5">
        <v>4</v>
      </c>
      <c r="B5">
        <v>219</v>
      </c>
      <c r="C5">
        <f>Tabella_FilRouge[[#This Row],[sales]]-B4</f>
        <v>132</v>
      </c>
      <c r="D5" s="1">
        <f>LN(Tabella_FilRouge[[#This Row],[sales]])</f>
        <v>5.389071729816501</v>
      </c>
      <c r="E5" s="1">
        <f>Tabella_FilRouge[[#This Row],[log]]-D4</f>
        <v>0.92316361116191725</v>
      </c>
      <c r="F5">
        <f>EXP(Tabella_FilRouge[[#This Row],[log]])</f>
        <v>219.00000000000003</v>
      </c>
      <c r="G5" s="2">
        <f t="shared" si="0"/>
        <v>-0.73258891261124237</v>
      </c>
      <c r="H5" s="2">
        <f t="shared" ref="H2:H21" si="1">G4</f>
        <v>0.34646676734620918</v>
      </c>
      <c r="I5" s="2">
        <f>$M$5+$M$6*Tabella_FilRouge[[#This Row],[t-1]]+$M$7*Tabella_FilRouge[[#This Row],[t-2]]</f>
        <v>0.15627332011694228</v>
      </c>
      <c r="J5" s="2">
        <f>Tabella_FilRouge[[#This Row],[AR(2)]]+D4</f>
        <v>4.6221814387715261</v>
      </c>
      <c r="K5" s="2">
        <f>EXP(Tabella_FilRouge[[#This Row],[rec]])</f>
        <v>101.71567681056729</v>
      </c>
      <c r="L5" t="s">
        <v>12</v>
      </c>
      <c r="M5">
        <v>0.19700000000000001</v>
      </c>
    </row>
    <row r="6" spans="1:13" x14ac:dyDescent="0.3">
      <c r="A6">
        <v>5</v>
      </c>
      <c r="B6">
        <v>407</v>
      </c>
      <c r="C6">
        <f>Tabella_FilRouge[[#This Row],[sales]]-B5</f>
        <v>188</v>
      </c>
      <c r="D6" s="1">
        <f>LN(Tabella_FilRouge[[#This Row],[sales]])</f>
        <v>6.0088131854425946</v>
      </c>
      <c r="E6" s="1">
        <f>Tabella_FilRouge[[#This Row],[log]]-D5</f>
        <v>0.61974145562609362</v>
      </c>
      <c r="F6">
        <f>EXP(Tabella_FilRouge[[#This Row],[log]])</f>
        <v>406.99999999999983</v>
      </c>
      <c r="G6" s="2">
        <f t="shared" si="0"/>
        <v>0.92316361116191725</v>
      </c>
      <c r="H6" s="2">
        <f t="shared" si="1"/>
        <v>-0.73258891261124237</v>
      </c>
      <c r="I6" s="2">
        <f>$M$5+$M$6*Tabella_FilRouge[[#This Row],[t-1]]+$M$7*Tabella_FilRouge[[#This Row],[t-2]]</f>
        <v>0.4714997931491397</v>
      </c>
      <c r="J6" s="2">
        <f>Tabella_FilRouge[[#This Row],[AR(2)]]+D5</f>
        <v>5.8605715229656408</v>
      </c>
      <c r="K6" s="2">
        <f>EXP(Tabella_FilRouge[[#This Row],[rec]])</f>
        <v>350.92464821374358</v>
      </c>
      <c r="L6" t="s">
        <v>11</v>
      </c>
      <c r="M6">
        <v>-0.30099999999999999</v>
      </c>
    </row>
    <row r="7" spans="1:13" x14ac:dyDescent="0.3">
      <c r="A7">
        <v>6</v>
      </c>
      <c r="B7">
        <v>226</v>
      </c>
      <c r="C7">
        <f>Tabella_FilRouge[[#This Row],[sales]]-B6</f>
        <v>-181</v>
      </c>
      <c r="D7" s="1">
        <f>LN(Tabella_FilRouge[[#This Row],[sales]])</f>
        <v>5.4205349992722862</v>
      </c>
      <c r="E7" s="1">
        <f>Tabella_FilRouge[[#This Row],[log]]-D6</f>
        <v>-0.58827818617030836</v>
      </c>
      <c r="F7">
        <f>EXP(Tabella_FilRouge[[#This Row],[log]])</f>
        <v>226.00000000000009</v>
      </c>
      <c r="G7" s="2">
        <f t="shared" si="0"/>
        <v>0.61974145562609362</v>
      </c>
      <c r="H7" s="2">
        <f t="shared" si="1"/>
        <v>0.92316361116191725</v>
      </c>
      <c r="I7" s="2">
        <f>$M$5+$M$6*Tabella_FilRouge[[#This Row],[t-1]]+$M$7*Tabella_FilRouge[[#This Row],[t-2]]</f>
        <v>-0.6856075409595398</v>
      </c>
      <c r="J7" s="2">
        <f>Tabella_FilRouge[[#This Row],[AR(2)]]+D6</f>
        <v>5.3232056444830551</v>
      </c>
      <c r="K7" s="2">
        <f>EXP(Tabella_FilRouge[[#This Row],[rec]])</f>
        <v>205.04011532011361</v>
      </c>
      <c r="L7" t="s">
        <v>13</v>
      </c>
      <c r="M7">
        <v>-0.754</v>
      </c>
    </row>
    <row r="8" spans="1:13" x14ac:dyDescent="0.3">
      <c r="A8">
        <v>7</v>
      </c>
      <c r="B8">
        <v>214</v>
      </c>
      <c r="C8">
        <f>Tabella_FilRouge[[#This Row],[sales]]-B7</f>
        <v>-12</v>
      </c>
      <c r="D8" s="1">
        <f>LN(Tabella_FilRouge[[#This Row],[sales]])</f>
        <v>5.3659760150218512</v>
      </c>
      <c r="E8" s="1">
        <f>Tabella_FilRouge[[#This Row],[log]]-D7</f>
        <v>-5.4558984250435039E-2</v>
      </c>
      <c r="F8">
        <f>EXP(Tabella_FilRouge[[#This Row],[log]])</f>
        <v>213.99999999999994</v>
      </c>
      <c r="G8" s="2">
        <f t="shared" si="0"/>
        <v>-0.58827818617030836</v>
      </c>
      <c r="H8" s="2">
        <f t="shared" si="1"/>
        <v>0.61974145562609362</v>
      </c>
      <c r="I8" s="2">
        <f>$M$5+$M$6*Tabella_FilRouge[[#This Row],[t-1]]+$M$7*Tabella_FilRouge[[#This Row],[t-2]]</f>
        <v>-9.3213323504811818E-2</v>
      </c>
      <c r="J8" s="2">
        <f>Tabella_FilRouge[[#This Row],[AR(2)]]+D7</f>
        <v>5.3273216757674744</v>
      </c>
      <c r="K8" s="2">
        <f>EXP(Tabella_FilRouge[[#This Row],[rec]])</f>
        <v>205.88580610023217</v>
      </c>
    </row>
    <row r="9" spans="1:13" x14ac:dyDescent="0.3">
      <c r="A9">
        <v>8</v>
      </c>
      <c r="B9">
        <v>383</v>
      </c>
      <c r="C9">
        <f>Tabella_FilRouge[[#This Row],[sales]]-B8</f>
        <v>169</v>
      </c>
      <c r="D9" s="1">
        <f>LN(Tabella_FilRouge[[#This Row],[sales]])</f>
        <v>5.9480349891806457</v>
      </c>
      <c r="E9" s="1">
        <f>Tabella_FilRouge[[#This Row],[log]]-D8</f>
        <v>0.58205897415879448</v>
      </c>
      <c r="F9">
        <f>EXP(Tabella_FilRouge[[#This Row],[log]])</f>
        <v>382.99999999999989</v>
      </c>
      <c r="G9" s="2">
        <f t="shared" si="0"/>
        <v>-5.4558984250435039E-2</v>
      </c>
      <c r="H9" s="2">
        <f t="shared" si="1"/>
        <v>-0.58827818617030836</v>
      </c>
      <c r="I9" s="2">
        <f>$M$5+$M$6*Tabella_FilRouge[[#This Row],[t-1]]+$M$7*Tabella_FilRouge[[#This Row],[t-2]]</f>
        <v>0.65698400663179346</v>
      </c>
      <c r="J9" s="2">
        <f>Tabella_FilRouge[[#This Row],[AR(2)]]+D8</f>
        <v>6.0229600216536445</v>
      </c>
      <c r="K9" s="2">
        <f>EXP(Tabella_FilRouge[[#This Row],[rec]])</f>
        <v>412.79868213244481</v>
      </c>
    </row>
    <row r="10" spans="1:13" x14ac:dyDescent="0.3">
      <c r="A10">
        <v>9</v>
      </c>
      <c r="B10">
        <v>505</v>
      </c>
      <c r="C10">
        <f>Tabella_FilRouge[[#This Row],[sales]]-B9</f>
        <v>122</v>
      </c>
      <c r="D10" s="1">
        <f>LN(Tabella_FilRouge[[#This Row],[sales]])</f>
        <v>6.2245584292753602</v>
      </c>
      <c r="E10" s="1">
        <f>Tabella_FilRouge[[#This Row],[log]]-D9</f>
        <v>0.27652344009471452</v>
      </c>
      <c r="F10">
        <f>EXP(Tabella_FilRouge[[#This Row],[log]])</f>
        <v>505.00000000000017</v>
      </c>
      <c r="G10" s="2">
        <f t="shared" si="0"/>
        <v>0.58205897415879448</v>
      </c>
      <c r="H10" s="2">
        <f t="shared" si="1"/>
        <v>-5.4558984250435039E-2</v>
      </c>
      <c r="I10" s="2">
        <f>$M$5+$M$6*Tabella_FilRouge[[#This Row],[t-1]]+$M$7*Tabella_FilRouge[[#This Row],[t-2]]</f>
        <v>6.2937722903030902E-2</v>
      </c>
      <c r="J10" s="2">
        <f>Tabella_FilRouge[[#This Row],[AR(2)]]+D9</f>
        <v>6.0109727120836762</v>
      </c>
      <c r="K10" s="2">
        <f>EXP(Tabella_FilRouge[[#This Row],[rec]])</f>
        <v>407.87987705994971</v>
      </c>
    </row>
    <row r="11" spans="1:13" x14ac:dyDescent="0.3">
      <c r="A11">
        <v>10</v>
      </c>
      <c r="B11">
        <v>387</v>
      </c>
      <c r="C11">
        <f>Tabella_FilRouge[[#This Row],[sales]]-B10</f>
        <v>-118</v>
      </c>
      <c r="D11" s="1">
        <f>LN(Tabella_FilRouge[[#This Row],[sales]])</f>
        <v>5.9584246930297819</v>
      </c>
      <c r="E11" s="1">
        <f>Tabella_FilRouge[[#This Row],[log]]-D10</f>
        <v>-0.26613373624557823</v>
      </c>
      <c r="F11">
        <f>EXP(Tabella_FilRouge[[#This Row],[log]])</f>
        <v>387.00000000000006</v>
      </c>
      <c r="G11" s="2">
        <f t="shared" si="0"/>
        <v>0.27652344009471452</v>
      </c>
      <c r="H11" s="2">
        <f t="shared" si="1"/>
        <v>0.58205897415879448</v>
      </c>
      <c r="I11" s="2">
        <f>$M$5+$M$6*Tabella_FilRouge[[#This Row],[t-1]]+$M$7*Tabella_FilRouge[[#This Row],[t-2]]</f>
        <v>-0.3251060219842401</v>
      </c>
      <c r="J11" s="2">
        <f>Tabella_FilRouge[[#This Row],[AR(2)]]+D10</f>
        <v>5.8994524072911201</v>
      </c>
      <c r="K11" s="2">
        <f>EXP(Tabella_FilRouge[[#This Row],[rec]])</f>
        <v>364.83763072913069</v>
      </c>
    </row>
    <row r="12" spans="1:13" x14ac:dyDescent="0.3">
      <c r="A12">
        <v>11</v>
      </c>
      <c r="B12">
        <v>278</v>
      </c>
      <c r="C12">
        <f>Tabella_FilRouge[[#This Row],[sales]]-B11</f>
        <v>-109</v>
      </c>
      <c r="D12" s="1">
        <f>LN(Tabella_FilRouge[[#This Row],[sales]])</f>
        <v>5.6276211136906369</v>
      </c>
      <c r="E12" s="1">
        <f>Tabella_FilRouge[[#This Row],[log]]-D11</f>
        <v>-0.33080357933914506</v>
      </c>
      <c r="F12">
        <f>EXP(Tabella_FilRouge[[#This Row],[log]])</f>
        <v>277.99999999999994</v>
      </c>
      <c r="G12" s="2">
        <f t="shared" si="0"/>
        <v>-0.26613373624557823</v>
      </c>
      <c r="H12" s="2">
        <f t="shared" si="1"/>
        <v>0.27652344009471452</v>
      </c>
      <c r="I12" s="2">
        <f>$M$5+$M$6*Tabella_FilRouge[[#This Row],[t-1]]+$M$7*Tabella_FilRouge[[#This Row],[t-2]]</f>
        <v>6.8607580778504318E-2</v>
      </c>
      <c r="J12" s="2">
        <f>Tabella_FilRouge[[#This Row],[AR(2)]]+D11</f>
        <v>6.0270322738082864</v>
      </c>
      <c r="K12" s="2">
        <f>EXP(Tabella_FilRouge[[#This Row],[rec]])</f>
        <v>414.48312987536815</v>
      </c>
    </row>
    <row r="13" spans="1:13" x14ac:dyDescent="0.3">
      <c r="A13">
        <v>12</v>
      </c>
      <c r="B13">
        <v>523</v>
      </c>
      <c r="C13">
        <f>Tabella_FilRouge[[#This Row],[sales]]-B12</f>
        <v>245</v>
      </c>
      <c r="D13" s="1">
        <f>LN(Tabella_FilRouge[[#This Row],[sales]])</f>
        <v>6.2595814640649232</v>
      </c>
      <c r="E13" s="1">
        <f>Tabella_FilRouge[[#This Row],[log]]-D12</f>
        <v>0.63196035037428633</v>
      </c>
      <c r="F13">
        <f>EXP(Tabella_FilRouge[[#This Row],[log]])</f>
        <v>523.00000000000011</v>
      </c>
      <c r="G13" s="2">
        <f t="shared" si="0"/>
        <v>-0.33080357933914506</v>
      </c>
      <c r="H13" s="2">
        <f t="shared" si="1"/>
        <v>-0.26613373624557823</v>
      </c>
      <c r="I13" s="2">
        <f>$M$5+$M$6*Tabella_FilRouge[[#This Row],[t-1]]+$M$7*Tabella_FilRouge[[#This Row],[t-2]]</f>
        <v>0.49723671451024865</v>
      </c>
      <c r="J13" s="2">
        <f>Tabella_FilRouge[[#This Row],[AR(2)]]+D12</f>
        <v>6.1248578282008852</v>
      </c>
      <c r="K13" s="2">
        <f>EXP(Tabella_FilRouge[[#This Row],[rec]])</f>
        <v>457.07972480244075</v>
      </c>
    </row>
    <row r="14" spans="1:13" x14ac:dyDescent="0.3">
      <c r="A14">
        <v>13</v>
      </c>
      <c r="B14">
        <v>572</v>
      </c>
      <c r="C14">
        <f>Tabella_FilRouge[[#This Row],[sales]]-B13</f>
        <v>49</v>
      </c>
      <c r="D14" s="1">
        <f>LN(Tabella_FilRouge[[#This Row],[sales]])</f>
        <v>6.3491389913797978</v>
      </c>
      <c r="E14" s="1">
        <f>Tabella_FilRouge[[#This Row],[log]]-D13</f>
        <v>8.9557527314874541E-2</v>
      </c>
      <c r="F14">
        <f>EXP(Tabella_FilRouge[[#This Row],[log]])</f>
        <v>571.99999999999989</v>
      </c>
      <c r="G14" s="2">
        <f t="shared" si="0"/>
        <v>0.63196035037428633</v>
      </c>
      <c r="H14" s="2">
        <f t="shared" si="1"/>
        <v>-0.33080357933914506</v>
      </c>
      <c r="I14" s="2">
        <f>$M$5+$M$6*Tabella_FilRouge[[#This Row],[t-1]]+$M$7*Tabella_FilRouge[[#This Row],[t-2]]</f>
        <v>0.25620583335905522</v>
      </c>
      <c r="J14" s="2">
        <f>Tabella_FilRouge[[#This Row],[AR(2)]]+D13</f>
        <v>6.5157872974239783</v>
      </c>
      <c r="K14" s="2">
        <f>EXP(Tabella_FilRouge[[#This Row],[rec]])</f>
        <v>675.72574929986388</v>
      </c>
    </row>
    <row r="15" spans="1:13" x14ac:dyDescent="0.3">
      <c r="A15">
        <v>14</v>
      </c>
      <c r="B15">
        <v>354</v>
      </c>
      <c r="C15">
        <f>Tabella_FilRouge[[#This Row],[sales]]-B14</f>
        <v>-218</v>
      </c>
      <c r="D15" s="1">
        <f>LN(Tabella_FilRouge[[#This Row],[sales]])</f>
        <v>5.8692969131337742</v>
      </c>
      <c r="E15" s="1">
        <f>Tabella_FilRouge[[#This Row],[log]]-D14</f>
        <v>-0.47984207824602354</v>
      </c>
      <c r="F15">
        <f>EXP(Tabella_FilRouge[[#This Row],[log]])</f>
        <v>353.99999999999994</v>
      </c>
      <c r="G15" s="2">
        <f t="shared" si="0"/>
        <v>8.9557527314874541E-2</v>
      </c>
      <c r="H15" s="2">
        <f t="shared" si="1"/>
        <v>0.63196035037428633</v>
      </c>
      <c r="I15" s="2">
        <f>$M$5+$M$6*Tabella_FilRouge[[#This Row],[t-1]]+$M$7*Tabella_FilRouge[[#This Row],[t-2]]</f>
        <v>-0.3064549199039891</v>
      </c>
      <c r="J15" s="2">
        <f>Tabella_FilRouge[[#This Row],[AR(2)]]+D14</f>
        <v>6.0426840714758088</v>
      </c>
      <c r="K15" s="2">
        <f>EXP(Tabella_FilRouge[[#This Row],[rec]])</f>
        <v>421.02157166367044</v>
      </c>
    </row>
    <row r="16" spans="1:13" x14ac:dyDescent="0.3">
      <c r="A16">
        <v>15</v>
      </c>
      <c r="B16">
        <v>404</v>
      </c>
      <c r="C16">
        <f>Tabella_FilRouge[[#This Row],[sales]]-B15</f>
        <v>50</v>
      </c>
      <c r="D16" s="1">
        <f>LN(Tabella_FilRouge[[#This Row],[sales]])</f>
        <v>6.0014148779611505</v>
      </c>
      <c r="E16" s="1">
        <f>Tabella_FilRouge[[#This Row],[log]]-D15</f>
        <v>0.13211796482737626</v>
      </c>
      <c r="F16">
        <f>EXP(Tabella_FilRouge[[#This Row],[log]])</f>
        <v>404.00000000000017</v>
      </c>
      <c r="G16" s="2">
        <f t="shared" si="0"/>
        <v>-0.47984207824602354</v>
      </c>
      <c r="H16" s="2">
        <f t="shared" si="1"/>
        <v>8.9557527314874541E-2</v>
      </c>
      <c r="I16" s="2">
        <f>$M$5+$M$6*Tabella_FilRouge[[#This Row],[t-1]]+$M$7*Tabella_FilRouge[[#This Row],[t-2]]</f>
        <v>0.27390608995663768</v>
      </c>
      <c r="J16" s="2">
        <f>Tabella_FilRouge[[#This Row],[AR(2)]]+D15</f>
        <v>6.1432030030904121</v>
      </c>
      <c r="K16" s="2">
        <f>EXP(Tabella_FilRouge[[#This Row],[rec]])</f>
        <v>465.54231884026365</v>
      </c>
    </row>
    <row r="17" spans="1:11" x14ac:dyDescent="0.3">
      <c r="A17">
        <v>16</v>
      </c>
      <c r="B17">
        <v>673</v>
      </c>
      <c r="C17">
        <f>Tabella_FilRouge[[#This Row],[sales]]-B16</f>
        <v>269</v>
      </c>
      <c r="D17" s="1">
        <f>LN(Tabella_FilRouge[[#This Row],[sales]])</f>
        <v>6.5117453296447279</v>
      </c>
      <c r="E17" s="1">
        <f>Tabella_FilRouge[[#This Row],[log]]-D16</f>
        <v>0.51033045168357738</v>
      </c>
      <c r="F17">
        <f>EXP(Tabella_FilRouge[[#This Row],[log]])</f>
        <v>673</v>
      </c>
      <c r="G17" s="2">
        <f t="shared" si="0"/>
        <v>0.13211796482737626</v>
      </c>
      <c r="H17" s="2">
        <f t="shared" si="1"/>
        <v>-0.47984207824602354</v>
      </c>
      <c r="I17" s="2">
        <f>$M$5+$M$6*Tabella_FilRouge[[#This Row],[t-1]]+$M$7*Tabella_FilRouge[[#This Row],[t-2]]</f>
        <v>0.51903341958446148</v>
      </c>
      <c r="J17" s="2">
        <f>Tabella_FilRouge[[#This Row],[AR(2)]]+D16</f>
        <v>6.5204482975456122</v>
      </c>
      <c r="K17" s="2">
        <f>EXP(Tabella_FilRouge[[#This Row],[rec]])</f>
        <v>678.88265856146927</v>
      </c>
    </row>
    <row r="18" spans="1:11" x14ac:dyDescent="0.3">
      <c r="A18">
        <v>17</v>
      </c>
      <c r="B18">
        <v>752</v>
      </c>
      <c r="C18">
        <f>Tabella_FilRouge[[#This Row],[sales]]-B17</f>
        <v>79</v>
      </c>
      <c r="D18" s="1">
        <f>LN(Tabella_FilRouge[[#This Row],[sales]])</f>
        <v>6.62273632394984</v>
      </c>
      <c r="E18" s="1">
        <f>Tabella_FilRouge[[#This Row],[log]]-D17</f>
        <v>0.11099099430511217</v>
      </c>
      <c r="F18">
        <f>EXP(Tabella_FilRouge[[#This Row],[log]])</f>
        <v>752.00000000000011</v>
      </c>
      <c r="G18" s="2">
        <f t="shared" si="0"/>
        <v>0.51033045168357738</v>
      </c>
      <c r="H18" s="2">
        <f t="shared" si="1"/>
        <v>0.13211796482737626</v>
      </c>
      <c r="I18" s="2">
        <f>$M$5+$M$6*Tabella_FilRouge[[#This Row],[t-1]]+$M$7*Tabella_FilRouge[[#This Row],[t-2]]</f>
        <v>-5.622641143659847E-2</v>
      </c>
      <c r="J18" s="2">
        <f>Tabella_FilRouge[[#This Row],[AR(2)]]+D17</f>
        <v>6.4555189182081296</v>
      </c>
      <c r="K18" s="2">
        <f>EXP(Tabella_FilRouge[[#This Row],[rec]])</f>
        <v>636.20377833500083</v>
      </c>
    </row>
    <row r="19" spans="1:11" x14ac:dyDescent="0.3">
      <c r="A19">
        <v>18</v>
      </c>
      <c r="B19">
        <v>468</v>
      </c>
      <c r="C19">
        <f>Tabella_FilRouge[[#This Row],[sales]]-B18</f>
        <v>-284</v>
      </c>
      <c r="D19" s="1">
        <f>LN(Tabella_FilRouge[[#This Row],[sales]])</f>
        <v>6.1484682959176471</v>
      </c>
      <c r="E19" s="1">
        <f>Tabella_FilRouge[[#This Row],[log]]-D18</f>
        <v>-0.47426802803219292</v>
      </c>
      <c r="F19">
        <f>EXP(Tabella_FilRouge[[#This Row],[log]])</f>
        <v>468.00000000000017</v>
      </c>
      <c r="G19" s="2">
        <f t="shared" si="0"/>
        <v>0.11099099430511217</v>
      </c>
      <c r="H19" s="2">
        <f t="shared" si="1"/>
        <v>0.51033045168357738</v>
      </c>
      <c r="I19" s="2">
        <f>$M$5+$M$6*Tabella_FilRouge[[#This Row],[t-1]]+$M$7*Tabella_FilRouge[[#This Row],[t-2]]</f>
        <v>-0.22119744985525613</v>
      </c>
      <c r="J19" s="2">
        <f>Tabella_FilRouge[[#This Row],[AR(2)]]+D18</f>
        <v>6.4015388740945838</v>
      </c>
      <c r="K19" s="2">
        <f>EXP(Tabella_FilRouge[[#This Row],[rec]])</f>
        <v>602.77191460019606</v>
      </c>
    </row>
    <row r="20" spans="1:11" x14ac:dyDescent="0.3">
      <c r="A20">
        <v>19</v>
      </c>
      <c r="B20">
        <v>419</v>
      </c>
      <c r="C20">
        <f>Tabella_FilRouge[[#This Row],[sales]]-B19</f>
        <v>-49</v>
      </c>
      <c r="D20" s="1">
        <f>LN(Tabella_FilRouge[[#This Row],[sales]])</f>
        <v>6.0378709199221374</v>
      </c>
      <c r="E20" s="1">
        <f>Tabella_FilRouge[[#This Row],[log]]-D19</f>
        <v>-0.11059737599550967</v>
      </c>
      <c r="F20">
        <f>EXP(Tabella_FilRouge[[#This Row],[log]])</f>
        <v>418.99999999999989</v>
      </c>
      <c r="G20" s="2">
        <f t="shared" si="0"/>
        <v>-0.47426802803219292</v>
      </c>
      <c r="H20" s="2">
        <f t="shared" si="1"/>
        <v>0.11099099430511217</v>
      </c>
      <c r="I20" s="2">
        <f>$M$5+$M$6*Tabella_FilRouge[[#This Row],[t-1]]+$M$7*Tabella_FilRouge[[#This Row],[t-2]]</f>
        <v>0.2560674667316355</v>
      </c>
      <c r="J20" s="2">
        <f>Tabella_FilRouge[[#This Row],[AR(2)]]+D19</f>
        <v>6.4045357626492825</v>
      </c>
      <c r="K20" s="2">
        <f>EXP(Tabella_FilRouge[[#This Row],[rec]])</f>
        <v>604.58106440828294</v>
      </c>
    </row>
    <row r="21" spans="1:11" x14ac:dyDescent="0.3">
      <c r="A21">
        <v>20</v>
      </c>
      <c r="B21">
        <v>725</v>
      </c>
      <c r="C21">
        <f>Tabella_FilRouge[[#This Row],[sales]]-B20</f>
        <v>306</v>
      </c>
      <c r="D21" s="1">
        <f>LN(Tabella_FilRouge[[#This Row],[sales]])</f>
        <v>6.5861716548546747</v>
      </c>
      <c r="E21" s="1">
        <f>Tabella_FilRouge[[#This Row],[log]]-D20</f>
        <v>0.54830073493253728</v>
      </c>
      <c r="F21">
        <f>EXP(Tabella_FilRouge[[#This Row],[log]])</f>
        <v>725</v>
      </c>
      <c r="G21" s="2">
        <f t="shared" si="0"/>
        <v>-0.11059737599550967</v>
      </c>
      <c r="H21" s="2">
        <f t="shared" si="1"/>
        <v>-0.47426802803219292</v>
      </c>
      <c r="I21" s="2">
        <f>$M$5+$M$6*Tabella_FilRouge[[#This Row],[t-1]]+$M$7*Tabella_FilRouge[[#This Row],[t-2]]</f>
        <v>0.58788790331092189</v>
      </c>
      <c r="J21" s="2">
        <f>Tabella_FilRouge[[#This Row],[AR(2)]]+D20</f>
        <v>6.6257588232330598</v>
      </c>
      <c r="K21" s="2">
        <f>EXP(Tabella_FilRouge[[#This Row],[rec]])</f>
        <v>754.27635787302881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626CE3-9AB3-4E71-B427-9188162C8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FilRouge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Marcantognini</dc:creator>
  <cp:lastModifiedBy>Elia Marcantognini</cp:lastModifiedBy>
  <dcterms:created xsi:type="dcterms:W3CDTF">2023-05-12T16:20:23Z</dcterms:created>
  <dcterms:modified xsi:type="dcterms:W3CDTF">2023-05-12T16:34:50Z</dcterms:modified>
</cp:coreProperties>
</file>